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65" windowHeight="5010" activeTab="0"/>
  </bookViews>
  <sheets>
    <sheet name="Bia" sheetId="1" r:id="rId1"/>
    <sheet name="TS" sheetId="2" r:id="rId2"/>
    <sheet name="NV" sheetId="3" r:id="rId3"/>
    <sheet name="CTTC" sheetId="4" r:id="rId4"/>
    <sheet name="KQKD" sheetId="5" r:id="rId5"/>
    <sheet name="LCTT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  <sheet name="40000000" sheetId="11" state="veryHidden" r:id="rId11"/>
    <sheet name="50000000" sheetId="12" state="veryHidden" r:id="rId12"/>
  </sheets>
  <externalReferences>
    <externalReference r:id="rId15"/>
  </externalReferences>
  <definedNames>
    <definedName name="Document_array">{"Book1"}</definedName>
    <definedName name="_xlnm.Print_Area" localSheetId="2">'NV'!$A$1:$E$50</definedName>
    <definedName name="_xlnm.Print_Titles">$5:$6</definedName>
  </definedNames>
  <calcPr fullCalcOnLoad="1"/>
</workbook>
</file>

<file path=xl/comments6.xml><?xml version="1.0" encoding="utf-8"?>
<comments xmlns="http://schemas.openxmlformats.org/spreadsheetml/2006/main">
  <authors>
    <author>computer</author>
  </authors>
  <commentList>
    <comment ref="D23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co 711 da loai tru TS</t>
        </r>
      </text>
    </comment>
    <comment ref="D2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+ no 811 da tru TS,+ n 635/112(TG)
</t>
        </r>
      </text>
    </comment>
  </commentList>
</comments>
</file>

<file path=xl/sharedStrings.xml><?xml version="1.0" encoding="utf-8"?>
<sst xmlns="http://schemas.openxmlformats.org/spreadsheetml/2006/main" count="264" uniqueCount="220">
  <si>
    <t>§¬n vÞ tÝnh: ®ång  VN</t>
  </si>
  <si>
    <t xml:space="preserve">TµI s¶n </t>
  </si>
  <si>
    <t>I.TiÒn</t>
  </si>
  <si>
    <t xml:space="preserve">VI. Chi sù nghiÖp </t>
  </si>
  <si>
    <t xml:space="preserve">1. Chi sù nghiÖp n¨m tr­íc </t>
  </si>
  <si>
    <t xml:space="preserve">2. Chi sù nghiÖp n¨m nay </t>
  </si>
  <si>
    <t xml:space="preserve">_ Nguyªn gi¸ </t>
  </si>
  <si>
    <t>_ Gi¸ trÞ hao mßn luü kÕ (*)</t>
  </si>
  <si>
    <t>Nguån vèn</t>
  </si>
  <si>
    <t>I. Nî ng¾n h¹n</t>
  </si>
  <si>
    <t xml:space="preserve">4. Ng­êi mua tr¶ tiÒn tr­íc </t>
  </si>
  <si>
    <t xml:space="preserve">II. Nguån kinh phÝ, quü kh¸c </t>
  </si>
  <si>
    <t xml:space="preserve">1.TSC§ h÷u h×nh </t>
  </si>
  <si>
    <t xml:space="preserve">II. Nî dµi h¹n </t>
  </si>
  <si>
    <t xml:space="preserve">6. Ph¶i tr¶ c«ng nh©n viªn </t>
  </si>
  <si>
    <t xml:space="preserve">2. Tr¶ tr­íc cho ng­êi b¸n </t>
  </si>
  <si>
    <t>5. ThuÕ vµ c¸c kho¶n ph¶i nép NN</t>
  </si>
  <si>
    <t>MS</t>
  </si>
  <si>
    <t xml:space="preserve">1. Ph¶i thu cña kh¸ch hµng </t>
  </si>
  <si>
    <t xml:space="preserve">Tæng gi¸m ®èc </t>
  </si>
  <si>
    <t xml:space="preserve">Ng­êi lËp biÓu </t>
  </si>
  <si>
    <t xml:space="preserve">KÕ to¸n tr­ëng </t>
  </si>
  <si>
    <t xml:space="preserve">C«ng ty CP B¸nh kÑo H¶i hµ </t>
  </si>
  <si>
    <t>MST: 0 1 0 1 4 4 4 3 7 9</t>
  </si>
  <si>
    <t xml:space="preserve">1. TiÒn </t>
  </si>
  <si>
    <t xml:space="preserve">3. Ph¶i thu néi bé </t>
  </si>
  <si>
    <t xml:space="preserve">4. C¸c kho¶n ph¶i thu kh¸c </t>
  </si>
  <si>
    <t>5. Dù phßng ph¶i thu khã ®ßi (*)</t>
  </si>
  <si>
    <t xml:space="preserve">1. Hµng ho¸ tån kho </t>
  </si>
  <si>
    <t>2. Dù phßng gi¶m gi¸ hµng tån kho (*)</t>
  </si>
  <si>
    <t xml:space="preserve">I. C¸c kho¶n ph¶i thu dµi h¹n </t>
  </si>
  <si>
    <t>1.Ph¶i thu dµi h¹n kh¸c</t>
  </si>
  <si>
    <t xml:space="preserve">2. TSC§ v« h×nh </t>
  </si>
  <si>
    <t xml:space="preserve">II. Tµi s¶n cè ®Þnh </t>
  </si>
  <si>
    <t xml:space="preserve">3. Chi phÝ x©y dùng c¬ b¶n dë dang </t>
  </si>
  <si>
    <t xml:space="preserve">1. Chi phÝ tr¶ tr­íc dµi h¹n </t>
  </si>
  <si>
    <t>TM</t>
  </si>
  <si>
    <t>B. TµI s¶n dµI h¹n
(200=210+220+260)</t>
  </si>
  <si>
    <t xml:space="preserve">1. Vay vµ nî ng¾n h¹n </t>
  </si>
  <si>
    <t xml:space="preserve">2. Ph¶i tr¶ cho ng­êi b¸n </t>
  </si>
  <si>
    <t xml:space="preserve">7. Chi phÝ ph¶i tr¶ </t>
  </si>
  <si>
    <t xml:space="preserve">8. Ph¶i tr¶ néi bé </t>
  </si>
  <si>
    <t>1. Ph¶i tr¶ dµi h¹n kh¸c</t>
  </si>
  <si>
    <t xml:space="preserve">2. Vay vµ nî dµi h¹n </t>
  </si>
  <si>
    <t xml:space="preserve">1. Vèn ®Çu t­ cña chñ së h÷u </t>
  </si>
  <si>
    <t xml:space="preserve">1. Quü khen th­ëng vµ phóc lîi </t>
  </si>
  <si>
    <t xml:space="preserve">2. Nguån kinh phÝ h×nh thµnh tµi s¶n </t>
  </si>
  <si>
    <t>Sè ®Çu n¨m</t>
  </si>
  <si>
    <t xml:space="preserve">Sè ®Çu n¨m </t>
  </si>
  <si>
    <t>II.C¸c kho¶n ®Çu t­ tµi chÝnh ng¾n h¹n</t>
  </si>
  <si>
    <t xml:space="preserve">1. §Çu t­ ng¾n h¹n </t>
  </si>
  <si>
    <t xml:space="preserve">III. Ph¶i thu ng¾n h¹n </t>
  </si>
  <si>
    <t xml:space="preserve">IV. Hµng tån kho </t>
  </si>
  <si>
    <t>V. Tµi s¶n ng¾n h¹n kh¸c</t>
  </si>
  <si>
    <t>1. Chi phÝ tr¶ tr­íc ng¾n h¹n</t>
  </si>
  <si>
    <t xml:space="preserve">2. C¸c kho¶n thuÕ ph¶i thu </t>
  </si>
  <si>
    <t>3. Tµi s¶n ng¾n h¹n kh¸c</t>
  </si>
  <si>
    <t>STT</t>
  </si>
  <si>
    <t xml:space="preserve">ChØ tiªu </t>
  </si>
  <si>
    <t>%</t>
  </si>
  <si>
    <t>-</t>
  </si>
  <si>
    <t>TSC§ / Tæng sè tµi s¶n</t>
  </si>
  <si>
    <t xml:space="preserve">TSL§ / Tæng sè tµi s¶n </t>
  </si>
  <si>
    <t xml:space="preserve">Nî ph¶i tr¶ / Tæng nguån vèn </t>
  </si>
  <si>
    <t>Nguån vèn chñ së h÷u / Tæng nguån vèn</t>
  </si>
  <si>
    <t>2</t>
  </si>
  <si>
    <t>Kh¶ n¨ng thanh to¸n</t>
  </si>
  <si>
    <t>lÇn</t>
  </si>
  <si>
    <t xml:space="preserve">Kh¶ n¨ng thanh to¸n hiÖn hµnh </t>
  </si>
  <si>
    <t xml:space="preserve">Kh¶ n¨ng thanh to¸n nhanh </t>
  </si>
  <si>
    <t>3</t>
  </si>
  <si>
    <t>Tû suÊt lîi nhuËn sau thuÕ / Doanh thu</t>
  </si>
  <si>
    <t xml:space="preserve">Tû suÊt lîi nhuËn sau thuÕ / Tæng tµi s¶n </t>
  </si>
  <si>
    <t xml:space="preserve">Tû suÊt lîi nhuËn sau thuÕ / Tæng vèn chñ së h÷u </t>
  </si>
  <si>
    <t>3. Dù phßng trî cÊp mÊt viÖc lµm</t>
  </si>
  <si>
    <t>V. Tµi s¶n dµi h¹n kh¸c</t>
  </si>
  <si>
    <t xml:space="preserve">9. C¸c kho¶n ph¶i tr¶, ph¶i nép ng¾n h¹n kh¸c </t>
  </si>
  <si>
    <t>I. Vèn chñ së h÷u</t>
  </si>
  <si>
    <t>V.15</t>
  </si>
  <si>
    <t>V.16</t>
  </si>
  <si>
    <t>V.17</t>
  </si>
  <si>
    <t>V.18</t>
  </si>
  <si>
    <t>V.20</t>
  </si>
  <si>
    <t>V.22</t>
  </si>
  <si>
    <t>V.01</t>
  </si>
  <si>
    <t>V.02</t>
  </si>
  <si>
    <t>V.03</t>
  </si>
  <si>
    <t>V.04</t>
  </si>
  <si>
    <t>V.07</t>
  </si>
  <si>
    <t>V.08</t>
  </si>
  <si>
    <t>V.10</t>
  </si>
  <si>
    <t>V.11</t>
  </si>
  <si>
    <t>V.14</t>
  </si>
  <si>
    <t>2. Tµi s¶n thuÕ thu nhËp ho·n l¹i</t>
  </si>
  <si>
    <t xml:space="preserve">3. Quü ®Çu t­ ph¸t triÓn </t>
  </si>
  <si>
    <t xml:space="preserve">4. Quü dù phßng tµi chÝnh </t>
  </si>
  <si>
    <t xml:space="preserve">5. Lîi nhuËn ch­a ph©n phèi </t>
  </si>
  <si>
    <t>2. Vèn kh¸c cña chñ së h÷u</t>
  </si>
  <si>
    <t>Tæng céng nguån vèn                                (440 = 300+400)</t>
  </si>
  <si>
    <t>V.21</t>
  </si>
  <si>
    <t>A. TµI s¶n l­u ®éng vµ ®Çu
 t­ ng¾n h¹n 
(100=110+120+130+140+150)</t>
  </si>
  <si>
    <t>b¸o c¸o tµi chÝnh</t>
  </si>
  <si>
    <t xml:space="preserve">B¶ng c©n ®èi kÕ to¸n </t>
  </si>
  <si>
    <t>§¬n vÞ tÝnh</t>
  </si>
  <si>
    <t>N¨m tr­íc</t>
  </si>
  <si>
    <t>N¨m nay</t>
  </si>
  <si>
    <t xml:space="preserve">C¬ cÊu tµi s¶n </t>
  </si>
  <si>
    <t xml:space="preserve">C¬ cÊu nguån vèn </t>
  </si>
  <si>
    <t>4</t>
  </si>
  <si>
    <t xml:space="preserve">Tû suÊt lîi nhuËn </t>
  </si>
  <si>
    <t xml:space="preserve">c¸c chØ tiªu tµi chÝnh c¬ b¶n </t>
  </si>
  <si>
    <t xml:space="preserve">     Ng­êi lËp biÓu                                    KÕ to¸n tr­ëng                                       Tæng gi¸m ®èc</t>
  </si>
  <si>
    <t xml:space="preserve">       (Ký, hä tªn)                                           ( Ký, hä tªn)                                     (Ký, hä tªn, ®ãng dÊu)</t>
  </si>
  <si>
    <t>Tæng Gi¸m ®èc C«ng ty</t>
  </si>
  <si>
    <t>(Ký, ghi râ hä tªn, ®ãng dÊu)</t>
  </si>
  <si>
    <t>Sè cuèi quý</t>
  </si>
  <si>
    <t>Tæng céng tµI s¶n                             (270 = 100+200)</t>
  </si>
  <si>
    <t xml:space="preserve">T¹i ngµy 30 th¸ng 06 n¨m 2008 </t>
  </si>
  <si>
    <t>T¹i ngµy 30 th¸ng 06 n¨m 2008</t>
  </si>
  <si>
    <t>A. Nî ph¶I tr¶ 
(300=310+330)</t>
  </si>
  <si>
    <t>B. Nguån vèn chñ së h÷u 
(400=410+430)</t>
  </si>
  <si>
    <t>Thêi ®iÓm  30/06/2008</t>
  </si>
  <si>
    <t>Ngµy   16  th¸ng 07 n¨m 2008</t>
  </si>
  <si>
    <t>Ngµy 16 th¸ng 07 n¨m 2008</t>
  </si>
  <si>
    <t>C«ng ty cæ phÇn b¸nh kÑo H¶i Hµ</t>
  </si>
  <si>
    <t>MST: 0101444379</t>
  </si>
  <si>
    <t>KÕt qu¶ ho¹t ®éng kinh doanh toµn c«ng ty</t>
  </si>
  <si>
    <t>Quý II - 2008</t>
  </si>
  <si>
    <t>§¬n vÞ tÝnh: §ång ViÖt nam</t>
  </si>
  <si>
    <t>ChØ tiªu</t>
  </si>
  <si>
    <t>M· sè</t>
  </si>
  <si>
    <t>Quý II</t>
  </si>
  <si>
    <t>Luü kÕ tõ ®Çu n¨m ®Õn cuèi quý nµy</t>
  </si>
  <si>
    <t>Nam nay</t>
  </si>
  <si>
    <t>Nam tr­íc</t>
  </si>
  <si>
    <t>Doanh thu b¸n hµng vµ cung cÊp dÞch vô</t>
  </si>
  <si>
    <t>01</t>
  </si>
  <si>
    <t xml:space="preserve">C¸c kho¶n gi¶m trõ </t>
  </si>
  <si>
    <t>03</t>
  </si>
  <si>
    <t>Doanh thu thuÇn vÒ BH &amp; CCDV             (10=01- 03)</t>
  </si>
  <si>
    <t>Gi¸ vèn hµng b¸n</t>
  </si>
  <si>
    <t>Lîi nhuËn gép vÒ BH &amp; CCDV (20=10-11)</t>
  </si>
  <si>
    <t>Doanh thu ho¹t ®éng tµi chÝnh</t>
  </si>
  <si>
    <t>ChÝ phÝ tµi chÝnh</t>
  </si>
  <si>
    <t>Trong ®ã : L·i vay ph¶i tr¶</t>
  </si>
  <si>
    <t xml:space="preserve">Chi phÝ b¸n hµng </t>
  </si>
  <si>
    <t xml:space="preserve">Chi phÝ qu¶n lý doanh nghiÖp </t>
  </si>
  <si>
    <t xml:space="preserve">Lîi nhuËn thuÇn tõ ho¹t ®éng KD </t>
  </si>
  <si>
    <t>(30=20+(21-22)-(24+25))</t>
  </si>
  <si>
    <t>Thu nhËp kh¸c</t>
  </si>
  <si>
    <t>Chi phÝ kh¸c</t>
  </si>
  <si>
    <t>.Lîi nhuËn kh¸c (40=31-32)</t>
  </si>
  <si>
    <t>Tæng lîi nhuËn tr­íc thuÕ (50=30+40)</t>
  </si>
  <si>
    <t>ThuÕ thu nhËp doanh nghiÖp</t>
  </si>
  <si>
    <t>Lîi nhuËn sau thuÕ TNDN</t>
  </si>
  <si>
    <t>L·i c¬ b¶n trªn cæ phiÕu</t>
  </si>
  <si>
    <t>C«ng ty CP b¸nh kÑo H¶i Hµ</t>
  </si>
  <si>
    <t>25 - Tr­¬ng §Þnh - Hµ néi</t>
  </si>
  <si>
    <t xml:space="preserve">b¸o c¸o L­u chuyÓn tiÒn tÖ </t>
  </si>
  <si>
    <t>§¬n vÞ tÝnh: VND</t>
  </si>
  <si>
    <t>HH</t>
  </si>
  <si>
    <t>HCM</t>
  </si>
  <si>
    <t>§N</t>
  </si>
  <si>
    <t>I</t>
  </si>
  <si>
    <t>L­u chuyÓn tõ ho¹t ®éng kinh doanh</t>
  </si>
  <si>
    <t>Lîi nhuËn tr­íc thuÕ</t>
  </si>
  <si>
    <t>§iÒu chØnh cho c¸c kho¶n</t>
  </si>
  <si>
    <t>KhÊu hao TSC§</t>
  </si>
  <si>
    <t>02</t>
  </si>
  <si>
    <t>C¸c kho¶n dù phßng</t>
  </si>
  <si>
    <t>L·i, lç chªnh lÖch tû gi¸ hèi ®o¸i ch­a thùc hiÖn</t>
  </si>
  <si>
    <t>04</t>
  </si>
  <si>
    <t xml:space="preserve">L·i, lç tõ ho¹t ®éng ®Çu t­ </t>
  </si>
  <si>
    <t>05</t>
  </si>
  <si>
    <t>Chi phÝ l·i vay</t>
  </si>
  <si>
    <t>06</t>
  </si>
  <si>
    <t>Lîi nhuËn tõ ho¹t ®éng KD tr­íc thay ®æi vèn l­u ®éng</t>
  </si>
  <si>
    <t>08</t>
  </si>
  <si>
    <t>T¨ng, gi¶m c¸c kho¶n ph¶i thu</t>
  </si>
  <si>
    <t>09</t>
  </si>
  <si>
    <t>T¨ng, gi¶m hµng tån kho</t>
  </si>
  <si>
    <t>10</t>
  </si>
  <si>
    <t>T¨ng, gi¶m c¸c kho¶n ph¶i tr¶(Kh«ng kÓ l·i vay ph¶i tr¶, thuÕ TNDN ph¶i nép)</t>
  </si>
  <si>
    <t>11</t>
  </si>
  <si>
    <t>T¨ng, gi¶m chi phÝ tr¶ tr­íc</t>
  </si>
  <si>
    <t>12</t>
  </si>
  <si>
    <t>TiÒn l·i vay ®· tr¶</t>
  </si>
  <si>
    <t>13</t>
  </si>
  <si>
    <t>ThuÕ TNDN ®· nép</t>
  </si>
  <si>
    <t>14</t>
  </si>
  <si>
    <t>TiÒn thu kh¸c tõ ho¹t ®éng kinh doanh</t>
  </si>
  <si>
    <t>15</t>
  </si>
  <si>
    <t>TiÒn chi kh¸c tõ ho¹t ®éng kinh doanh</t>
  </si>
  <si>
    <t>16</t>
  </si>
  <si>
    <t>L­u chuyÓn tiÒn thuÇn tõ ho¹t ®éng kinh doanh</t>
  </si>
  <si>
    <t>II</t>
  </si>
  <si>
    <t>L­u chuyÓn tiÒn tõ ho¹t ®éng ®Çu t­</t>
  </si>
  <si>
    <t>Chi mua s¾m, XD TSC§ vµ c¸c TSDH #</t>
  </si>
  <si>
    <t>TiÒn thu tõ thanh lý, nh­îng b¸n TSC§ vµ c¸c TSDH #</t>
  </si>
  <si>
    <t>TiÒn chi cho vay, mua c¸c c«ng cô nî cña ®¬n vÞ kh¸c</t>
  </si>
  <si>
    <t>TiÒn thu håi cho vay, b¸n l¹i c«ng cô nî cña §V #</t>
  </si>
  <si>
    <t>TiÒn chi ®Çu t­ gãp vèn vµo ®¬n vÞ kh¸c</t>
  </si>
  <si>
    <t>TiÒn thu håi ®Çu t­ gãp vèn vµo ®¬n vÞ kh¸c</t>
  </si>
  <si>
    <t>TiÒn thu l·i cho vay, cæ tøc vµ lîi nhuËn ®­îc chia</t>
  </si>
  <si>
    <t>L­u chuyÓn tõ ho¹t ®éng ®Çu t­</t>
  </si>
  <si>
    <t>III</t>
  </si>
  <si>
    <t>L­u chuyÓn tõ ho¹t ®éng tµi chÝnh</t>
  </si>
  <si>
    <t>TiÒn thu tõ ph¸t hµnh CP, nhËn vèn gãp cña chñ së h÷u</t>
  </si>
  <si>
    <t>TiÒn chi tr¶ vèn gãp cho c¸c CSH, mua l¹i CP cña DN ®· ph¸t hµnh</t>
  </si>
  <si>
    <t>TiÒn vay ng¾n h¹n, dµi h¹n nhËn ®­îc</t>
  </si>
  <si>
    <t>TiÒn chi tr¶ nî gèc vay</t>
  </si>
  <si>
    <t>TiÒn chi tr¶ nî thuª TC</t>
  </si>
  <si>
    <t>Cæ tøc, lîi nhuËn ®· tr¶ cho chñ së h÷u</t>
  </si>
  <si>
    <t>L­u chuyÓn tiÒn thuÇn trong kú(20+30+40)</t>
  </si>
  <si>
    <t>TiÒn vµ t­¬ng ®­¬ng tiÒn ®Çu kú</t>
  </si>
  <si>
    <r>
      <t>¶</t>
    </r>
    <r>
      <rPr>
        <sz val="11"/>
        <rFont val=".VnTime"/>
        <family val="2"/>
      </rPr>
      <t>nh h­ëng cña thay ®æi tû gi¸ hèi ®o¸i quy ®æi ngo¹i tÖ</t>
    </r>
  </si>
  <si>
    <t>TiÒn vµ t­¬ng ®­¬ng tiÒn cuèi kú(50+60+61)</t>
  </si>
  <si>
    <t xml:space="preserve">                                                                                                  </t>
  </si>
  <si>
    <t xml:space="preserve">           Ng­êi lËp biÓu                                   KÕ to¸n tr­ëng                                      Tæng gi¸m ®èc</t>
  </si>
  <si>
    <t xml:space="preserve">             (Ký, hä tªn)                                        (Ký, hä tªn)                                     (Ký, hä tªn, ®ãng dÊu)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</si>
</sst>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00.000"/>
    <numFmt numFmtId="170" formatCode="&quot;￥&quot;#,##0;&quot;￥&quot;\-#,##0"/>
    <numFmt numFmtId="171" formatCode="#,##0\ &quot;DM&quot;;\-#,##0\ &quot;DM&quot;"/>
    <numFmt numFmtId="172" formatCode="0.000%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41">
    <font>
      <sz val="12"/>
      <name val=".VnTime"/>
      <family val="0"/>
    </font>
    <font>
      <b/>
      <sz val="12"/>
      <name val=".VnTime"/>
      <family val="2"/>
    </font>
    <font>
      <sz val="12"/>
      <name val=".VnHelvetInsH"/>
      <family val="2"/>
    </font>
    <font>
      <i/>
      <sz val="12"/>
      <name val=".VnTime"/>
      <family val="2"/>
    </font>
    <font>
      <sz val="22"/>
      <name val=".VnHelvetInsH"/>
      <family val="2"/>
    </font>
    <font>
      <b/>
      <i/>
      <sz val="12"/>
      <name val=".VnTime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b/>
      <sz val="11"/>
      <name val=".VnTimeH"/>
      <family val="2"/>
    </font>
    <font>
      <sz val="24"/>
      <name val=".VnHelvetInsH"/>
      <family val="2"/>
    </font>
    <font>
      <sz val="26"/>
      <name val=".VnCooperH"/>
      <family val="2"/>
    </font>
    <font>
      <i/>
      <sz val="20"/>
      <name val=".VnCooper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i/>
      <sz val="14"/>
      <name val=".VnHelvetInsH"/>
      <family val="2"/>
    </font>
    <font>
      <sz val="12"/>
      <name val=".VnTimeH"/>
      <family val="2"/>
    </font>
    <font>
      <b/>
      <i/>
      <sz val="12"/>
      <color indexed="12"/>
      <name val=".VnTime"/>
      <family val="2"/>
    </font>
    <font>
      <b/>
      <sz val="12"/>
      <name val=".VnTimeH"/>
      <family val="2"/>
    </font>
    <font>
      <b/>
      <sz val="12"/>
      <color indexed="12"/>
      <name val=".VnTimeH"/>
      <family val="2"/>
    </font>
    <font>
      <sz val="12"/>
      <color indexed="10"/>
      <name val=".VnTime"/>
      <family val="2"/>
    </font>
    <font>
      <b/>
      <sz val="10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sz val="10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u val="single"/>
      <sz val="11"/>
      <name val=".VnTime"/>
      <family val="2"/>
    </font>
    <font>
      <b/>
      <i/>
      <u val="single"/>
      <sz val="11"/>
      <name val=".VnTime"/>
      <family val="2"/>
    </font>
    <font>
      <sz val="11"/>
      <name val="Arial"/>
      <family val="0"/>
    </font>
    <font>
      <sz val="11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3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21" fillId="0" borderId="0" xfId="38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2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37" fontId="24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4" xfId="0" applyFont="1" applyBorder="1" applyAlignment="1">
      <alignment horizontal="center" vertical="center"/>
    </xf>
    <xf numFmtId="37" fontId="26" fillId="0" borderId="4" xfId="0" applyNumberFormat="1" applyFont="1" applyBorder="1" applyAlignment="1">
      <alignment horizontal="right" vertical="center"/>
    </xf>
    <xf numFmtId="37" fontId="0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164" fontId="26" fillId="0" borderId="4" xfId="15" applyNumberFormat="1" applyFont="1" applyBorder="1" applyAlignment="1">
      <alignment horizontal="right" vertical="center" wrapText="1"/>
    </xf>
    <xf numFmtId="164" fontId="26" fillId="0" borderId="13" xfId="15" applyNumberFormat="1" applyFont="1" applyBorder="1" applyAlignment="1">
      <alignment horizontal="right" vertical="center" wrapText="1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38" fontId="0" fillId="0" borderId="4" xfId="0" applyNumberFormat="1" applyBorder="1" applyAlignment="1">
      <alignment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38" fontId="1" fillId="0" borderId="14" xfId="0" applyNumberFormat="1" applyFont="1" applyBorder="1" applyAlignment="1">
      <alignment horizontal="center"/>
    </xf>
    <xf numFmtId="37" fontId="0" fillId="0" borderId="18" xfId="0" applyNumberFormat="1" applyFont="1" applyBorder="1" applyAlignment="1">
      <alignment/>
    </xf>
    <xf numFmtId="0" fontId="0" fillId="0" borderId="0" xfId="0" applyAlignment="1" applyProtection="1">
      <alignment/>
      <protection hidden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 quotePrefix="1">
      <alignment horizontal="center" vertical="center"/>
    </xf>
    <xf numFmtId="3" fontId="0" fillId="0" borderId="17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 quotePrefix="1">
      <alignment horizontal="center" vertical="center"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  <xf numFmtId="38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38" fontId="33" fillId="0" borderId="0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38" fontId="29" fillId="0" borderId="14" xfId="0" applyNumberFormat="1" applyFont="1" applyBorder="1" applyAlignment="1">
      <alignment horizontal="center"/>
    </xf>
    <xf numFmtId="0" fontId="34" fillId="0" borderId="19" xfId="0" applyFont="1" applyBorder="1" applyAlignment="1">
      <alignment/>
    </xf>
    <xf numFmtId="0" fontId="34" fillId="0" borderId="3" xfId="0" applyFont="1" applyBorder="1" applyAlignment="1">
      <alignment/>
    </xf>
    <xf numFmtId="0" fontId="29" fillId="0" borderId="3" xfId="0" applyFont="1" applyBorder="1" applyAlignment="1">
      <alignment/>
    </xf>
    <xf numFmtId="38" fontId="29" fillId="0" borderId="3" xfId="0" applyNumberFormat="1" applyFont="1" applyBorder="1" applyAlignment="1">
      <alignment/>
    </xf>
    <xf numFmtId="164" fontId="29" fillId="0" borderId="3" xfId="15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49" fontId="29" fillId="0" borderId="17" xfId="0" applyNumberFormat="1" applyFont="1" applyBorder="1" applyAlignment="1">
      <alignment horizontal="center"/>
    </xf>
    <xf numFmtId="38" fontId="30" fillId="0" borderId="17" xfId="0" applyNumberFormat="1" applyFont="1" applyBorder="1" applyAlignment="1">
      <alignment horizontal="right"/>
    </xf>
    <xf numFmtId="164" fontId="30" fillId="0" borderId="17" xfId="15" applyNumberFormat="1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49" fontId="30" fillId="0" borderId="4" xfId="0" applyNumberFormat="1" applyFont="1" applyBorder="1" applyAlignment="1">
      <alignment horizontal="center"/>
    </xf>
    <xf numFmtId="38" fontId="30" fillId="0" borderId="4" xfId="0" applyNumberFormat="1" applyFont="1" applyBorder="1" applyAlignment="1">
      <alignment horizontal="right"/>
    </xf>
    <xf numFmtId="164" fontId="30" fillId="0" borderId="4" xfId="15" applyNumberFormat="1" applyFont="1" applyBorder="1" applyAlignment="1">
      <alignment/>
    </xf>
    <xf numFmtId="0" fontId="30" fillId="0" borderId="22" xfId="0" applyFont="1" applyBorder="1" applyAlignment="1">
      <alignment horizontal="right"/>
    </xf>
    <xf numFmtId="49" fontId="30" fillId="0" borderId="23" xfId="0" applyNumberFormat="1" applyFont="1" applyBorder="1" applyAlignment="1">
      <alignment/>
    </xf>
    <xf numFmtId="0" fontId="33" fillId="0" borderId="22" xfId="0" applyFont="1" applyBorder="1" applyAlignment="1">
      <alignment horizontal="right"/>
    </xf>
    <xf numFmtId="49" fontId="35" fillId="0" borderId="23" xfId="0" applyNumberFormat="1" applyFont="1" applyBorder="1" applyAlignment="1">
      <alignment/>
    </xf>
    <xf numFmtId="49" fontId="29" fillId="0" borderId="4" xfId="0" applyNumberFormat="1" applyFont="1" applyBorder="1" applyAlignment="1">
      <alignment horizontal="center"/>
    </xf>
    <xf numFmtId="38" fontId="29" fillId="0" borderId="4" xfId="0" applyNumberFormat="1" applyFont="1" applyBorder="1" applyAlignment="1">
      <alignment horizontal="right"/>
    </xf>
    <xf numFmtId="0" fontId="30" fillId="0" borderId="22" xfId="0" applyFont="1" applyBorder="1" applyAlignment="1">
      <alignment horizontal="right" vertical="center"/>
    </xf>
    <xf numFmtId="49" fontId="30" fillId="0" borderId="23" xfId="0" applyNumberFormat="1" applyFont="1" applyBorder="1" applyAlignment="1">
      <alignment vertical="center" wrapText="1"/>
    </xf>
    <xf numFmtId="49" fontId="30" fillId="0" borderId="4" xfId="0" applyNumberFormat="1" applyFont="1" applyBorder="1" applyAlignment="1">
      <alignment horizontal="center" vertical="center"/>
    </xf>
    <xf numFmtId="38" fontId="30" fillId="0" borderId="4" xfId="0" applyNumberFormat="1" applyFont="1" applyBorder="1" applyAlignment="1">
      <alignment horizontal="right" vertical="center"/>
    </xf>
    <xf numFmtId="164" fontId="30" fillId="0" borderId="4" xfId="15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3" fontId="29" fillId="0" borderId="4" xfId="0" applyNumberFormat="1" applyFont="1" applyBorder="1" applyAlignment="1">
      <alignment horizontal="right"/>
    </xf>
    <xf numFmtId="0" fontId="34" fillId="0" borderId="22" xfId="0" applyFont="1" applyBorder="1" applyAlignment="1">
      <alignment/>
    </xf>
    <xf numFmtId="0" fontId="34" fillId="0" borderId="23" xfId="0" applyFont="1" applyBorder="1" applyAlignment="1">
      <alignment/>
    </xf>
    <xf numFmtId="164" fontId="29" fillId="0" borderId="4" xfId="15" applyNumberFormat="1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4" xfId="0" applyFont="1" applyBorder="1" applyAlignment="1">
      <alignment horizontal="center"/>
    </xf>
    <xf numFmtId="38" fontId="30" fillId="0" borderId="0" xfId="0" applyNumberFormat="1" applyFont="1" applyAlignment="1">
      <alignment horizontal="right"/>
    </xf>
    <xf numFmtId="0" fontId="29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38" fontId="29" fillId="0" borderId="26" xfId="0" applyNumberFormat="1" applyFont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164" fontId="29" fillId="0" borderId="26" xfId="15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38" fontId="29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164" fontId="29" fillId="0" borderId="0" xfId="15" applyNumberFormat="1" applyFont="1" applyBorder="1" applyAlignment="1">
      <alignment/>
    </xf>
    <xf numFmtId="38" fontId="29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  <cellStyle name="똿뗦먛귟 [0.00]_PRODUCT DETAIL Q1" xfId="24"/>
    <cellStyle name="똿뗦먛귟_PRODUCT DETAIL Q1" xfId="25"/>
    <cellStyle name="믅됞 [0.00]_PRODUCT DETAIL Q1" xfId="26"/>
    <cellStyle name="믅됞_PRODUCT DETAIL Q1" xfId="27"/>
    <cellStyle name="백분율_95" xfId="28"/>
    <cellStyle name="뷭?_BOOKSHIP" xfId="29"/>
    <cellStyle name="一般_Book1" xfId="30"/>
    <cellStyle name="千分位[0]_Book1" xfId="31"/>
    <cellStyle name="千分位_Book1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표준_kc-elec system check list" xfId="38"/>
    <cellStyle name="貨幣 [0]_Book1" xfId="39"/>
    <cellStyle name="貨幣_Book1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p%20BCD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"/>
      <sheetName val="NV"/>
      <sheetName val="00000000"/>
      <sheetName val="10000000"/>
      <sheetName val="20000000"/>
      <sheetName val="30000000"/>
    </sheetNames>
    <sheetDataSet>
      <sheetData sheetId="0">
        <row r="38">
          <cell r="G38">
            <v>191401056627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33">
      <selection activeCell="G39" sqref="G39:I39"/>
    </sheetView>
  </sheetViews>
  <sheetFormatPr defaultColWidth="8.796875" defaultRowHeight="15"/>
  <cols>
    <col min="1" max="1" width="3.59765625" style="0" customWidth="1"/>
    <col min="8" max="8" width="9.19921875" style="0" customWidth="1"/>
    <col min="9" max="9" width="15.69921875" style="0" customWidth="1"/>
  </cols>
  <sheetData>
    <row r="1" ht="15.75" thickBot="1"/>
    <row r="2" spans="1:9" ht="15.75" thickTop="1">
      <c r="A2" s="23"/>
      <c r="B2" s="8"/>
      <c r="C2" s="8"/>
      <c r="D2" s="8"/>
      <c r="E2" s="8"/>
      <c r="F2" s="8"/>
      <c r="G2" s="8"/>
      <c r="H2" s="8"/>
      <c r="I2" s="9"/>
    </row>
    <row r="3" spans="1:9" s="27" customFormat="1" ht="19.5">
      <c r="A3" s="117"/>
      <c r="B3" s="118"/>
      <c r="C3" s="118"/>
      <c r="D3" s="118"/>
      <c r="E3" s="118"/>
      <c r="F3" s="118"/>
      <c r="G3" s="118"/>
      <c r="H3" s="118"/>
      <c r="I3" s="119"/>
    </row>
    <row r="4" spans="1:9" s="27" customFormat="1" ht="24">
      <c r="A4" s="120" t="s">
        <v>22</v>
      </c>
      <c r="B4" s="121"/>
      <c r="C4" s="121"/>
      <c r="D4" s="121"/>
      <c r="E4" s="121"/>
      <c r="F4" s="121"/>
      <c r="G4" s="121"/>
      <c r="H4" s="121"/>
      <c r="I4" s="122"/>
    </row>
    <row r="5" spans="1:9" ht="24">
      <c r="A5" s="120" t="s">
        <v>23</v>
      </c>
      <c r="B5" s="121"/>
      <c r="C5" s="121"/>
      <c r="D5" s="121"/>
      <c r="E5" s="121"/>
      <c r="F5" s="121"/>
      <c r="G5" s="121"/>
      <c r="H5" s="121"/>
      <c r="I5" s="122"/>
    </row>
    <row r="6" spans="1:9" ht="15.75">
      <c r="A6" s="12"/>
      <c r="B6" s="2"/>
      <c r="C6" s="2"/>
      <c r="D6" s="2"/>
      <c r="E6" s="10"/>
      <c r="F6" s="10"/>
      <c r="H6" s="13"/>
      <c r="I6" s="11"/>
    </row>
    <row r="7" spans="1:9" ht="15">
      <c r="A7" s="12"/>
      <c r="B7" s="2"/>
      <c r="C7" s="2"/>
      <c r="D7" s="2"/>
      <c r="E7" s="2"/>
      <c r="F7" s="2"/>
      <c r="G7" s="2"/>
      <c r="H7" s="2"/>
      <c r="I7" s="11"/>
    </row>
    <row r="8" spans="1:9" ht="15">
      <c r="A8" s="12"/>
      <c r="B8" s="2"/>
      <c r="C8" s="2"/>
      <c r="D8" s="2"/>
      <c r="E8" s="2"/>
      <c r="F8" s="2"/>
      <c r="G8" s="2"/>
      <c r="H8" s="2"/>
      <c r="I8" s="11"/>
    </row>
    <row r="9" spans="1:9" ht="15">
      <c r="A9" s="12"/>
      <c r="B9" s="2"/>
      <c r="C9" s="2"/>
      <c r="D9" s="2"/>
      <c r="E9" s="2"/>
      <c r="F9" s="2"/>
      <c r="G9" s="2"/>
      <c r="H9" s="2"/>
      <c r="I9" s="11"/>
    </row>
    <row r="10" spans="1:9" ht="15">
      <c r="A10" s="12"/>
      <c r="B10" s="2"/>
      <c r="C10" s="2"/>
      <c r="D10" s="2"/>
      <c r="E10" s="2"/>
      <c r="F10" s="2"/>
      <c r="G10" s="2"/>
      <c r="H10" s="2"/>
      <c r="I10" s="11"/>
    </row>
    <row r="11" spans="1:9" ht="15">
      <c r="A11" s="12"/>
      <c r="B11" s="2"/>
      <c r="C11" s="2"/>
      <c r="D11" s="2"/>
      <c r="E11" s="2"/>
      <c r="F11" s="2"/>
      <c r="G11" s="2"/>
      <c r="H11" s="2"/>
      <c r="I11" s="11"/>
    </row>
    <row r="12" spans="1:9" ht="15">
      <c r="A12" s="12"/>
      <c r="B12" s="2"/>
      <c r="C12" s="2"/>
      <c r="D12" s="2"/>
      <c r="E12" s="2"/>
      <c r="F12" s="2"/>
      <c r="G12" s="2"/>
      <c r="H12" s="2"/>
      <c r="I12" s="11"/>
    </row>
    <row r="13" spans="1:9" ht="15">
      <c r="A13" s="12"/>
      <c r="B13" s="2"/>
      <c r="C13" s="2"/>
      <c r="D13" s="2"/>
      <c r="E13" s="2"/>
      <c r="F13" s="2"/>
      <c r="G13" s="2"/>
      <c r="H13" s="2"/>
      <c r="I13" s="11"/>
    </row>
    <row r="14" spans="1:9" ht="15">
      <c r="A14" s="12"/>
      <c r="B14" s="2"/>
      <c r="C14" s="2"/>
      <c r="D14" s="2"/>
      <c r="E14" s="2"/>
      <c r="F14" s="2"/>
      <c r="G14" s="2"/>
      <c r="H14" s="2"/>
      <c r="I14" s="11"/>
    </row>
    <row r="15" spans="1:9" ht="15">
      <c r="A15" s="12"/>
      <c r="B15" s="2"/>
      <c r="C15" s="2"/>
      <c r="D15" s="2"/>
      <c r="E15" s="2"/>
      <c r="F15" s="2"/>
      <c r="G15" s="2"/>
      <c r="H15" s="2"/>
      <c r="I15" s="11"/>
    </row>
    <row r="16" spans="1:9" ht="15">
      <c r="A16" s="12"/>
      <c r="B16" s="2"/>
      <c r="C16" s="2"/>
      <c r="D16" s="2"/>
      <c r="E16" s="2"/>
      <c r="F16" s="2"/>
      <c r="G16" s="2"/>
      <c r="H16" s="2"/>
      <c r="I16" s="11"/>
    </row>
    <row r="17" spans="1:9" ht="15">
      <c r="A17" s="12"/>
      <c r="B17" s="2"/>
      <c r="C17" s="2"/>
      <c r="D17" s="2"/>
      <c r="E17" s="2"/>
      <c r="F17" s="2"/>
      <c r="G17" s="2"/>
      <c r="H17" s="2"/>
      <c r="I17" s="11"/>
    </row>
    <row r="18" spans="1:9" ht="39.75">
      <c r="A18" s="127" t="s">
        <v>101</v>
      </c>
      <c r="B18" s="128"/>
      <c r="C18" s="128"/>
      <c r="D18" s="128"/>
      <c r="E18" s="128"/>
      <c r="F18" s="128"/>
      <c r="G18" s="128"/>
      <c r="H18" s="128"/>
      <c r="I18" s="129"/>
    </row>
    <row r="19" spans="1:9" ht="22.5" customHeight="1">
      <c r="A19" s="14"/>
      <c r="B19" s="1"/>
      <c r="C19" s="1"/>
      <c r="D19" s="1"/>
      <c r="E19" s="1"/>
      <c r="F19" s="1"/>
      <c r="G19" s="1"/>
      <c r="H19" s="2"/>
      <c r="I19" s="11"/>
    </row>
    <row r="20" spans="1:9" ht="24.75">
      <c r="A20" s="130" t="s">
        <v>117</v>
      </c>
      <c r="B20" s="131"/>
      <c r="C20" s="131"/>
      <c r="D20" s="131"/>
      <c r="E20" s="131"/>
      <c r="F20" s="131"/>
      <c r="G20" s="131"/>
      <c r="H20" s="131"/>
      <c r="I20" s="132"/>
    </row>
    <row r="21" spans="1:9" ht="29.25" customHeight="1">
      <c r="A21" s="15"/>
      <c r="B21" s="16"/>
      <c r="C21" s="16"/>
      <c r="D21" s="16"/>
      <c r="E21" s="16"/>
      <c r="F21" s="16"/>
      <c r="G21" s="16"/>
      <c r="H21" s="2"/>
      <c r="I21" s="11"/>
    </row>
    <row r="22" spans="1:9" ht="15">
      <c r="A22" s="71"/>
      <c r="B22" s="2"/>
      <c r="C22" s="2"/>
      <c r="D22" s="2"/>
      <c r="E22" s="2"/>
      <c r="F22" s="2"/>
      <c r="G22" s="2"/>
      <c r="H22" s="2"/>
      <c r="I22" s="72"/>
    </row>
    <row r="23" spans="1:9" ht="15">
      <c r="A23" s="12"/>
      <c r="B23" s="2"/>
      <c r="C23" s="2"/>
      <c r="D23" s="2"/>
      <c r="E23" s="2"/>
      <c r="F23" s="2"/>
      <c r="G23" s="2"/>
      <c r="H23" s="2"/>
      <c r="I23" s="11"/>
    </row>
    <row r="24" spans="1:9" ht="15">
      <c r="A24" s="12"/>
      <c r="B24" s="2"/>
      <c r="C24" s="2"/>
      <c r="D24" s="2"/>
      <c r="E24" s="2"/>
      <c r="F24" s="2"/>
      <c r="G24" s="2"/>
      <c r="H24" s="2"/>
      <c r="I24" s="11"/>
    </row>
    <row r="25" spans="1:9" ht="15">
      <c r="A25" s="12"/>
      <c r="B25" s="2"/>
      <c r="C25" s="2"/>
      <c r="D25" s="2"/>
      <c r="E25" s="2"/>
      <c r="F25" s="2"/>
      <c r="G25" s="2"/>
      <c r="H25" s="2"/>
      <c r="I25" s="11"/>
    </row>
    <row r="26" spans="1:9" ht="15">
      <c r="A26" s="12"/>
      <c r="B26" s="2"/>
      <c r="C26" s="2"/>
      <c r="D26" s="2"/>
      <c r="E26" s="2"/>
      <c r="F26" s="2"/>
      <c r="G26" s="2"/>
      <c r="H26" s="2"/>
      <c r="I26" s="11"/>
    </row>
    <row r="27" spans="1:9" ht="15">
      <c r="A27" s="12"/>
      <c r="B27" s="2"/>
      <c r="C27" s="2"/>
      <c r="D27" s="2"/>
      <c r="E27" s="2"/>
      <c r="F27" s="2"/>
      <c r="G27" s="2"/>
      <c r="H27" s="2"/>
      <c r="I27" s="11"/>
    </row>
    <row r="28" spans="1:9" ht="15">
      <c r="A28" s="12"/>
      <c r="B28" s="2"/>
      <c r="C28" s="2"/>
      <c r="D28" s="2"/>
      <c r="E28" s="2"/>
      <c r="F28" s="2"/>
      <c r="G28" s="2"/>
      <c r="H28" s="2"/>
      <c r="I28" s="11"/>
    </row>
    <row r="29" spans="1:9" ht="15">
      <c r="A29" s="12"/>
      <c r="B29" s="2"/>
      <c r="C29" s="2"/>
      <c r="D29" s="2"/>
      <c r="E29" s="2"/>
      <c r="F29" s="2"/>
      <c r="G29" s="2"/>
      <c r="H29" s="2"/>
      <c r="I29" s="11"/>
    </row>
    <row r="30" spans="1:9" ht="15">
      <c r="A30" s="12"/>
      <c r="B30" s="2"/>
      <c r="C30" s="2"/>
      <c r="D30" s="2"/>
      <c r="E30" s="2"/>
      <c r="F30" s="2"/>
      <c r="G30" s="2"/>
      <c r="H30" s="2"/>
      <c r="I30" s="11"/>
    </row>
    <row r="31" spans="1:9" ht="15">
      <c r="A31" s="12"/>
      <c r="B31" s="2"/>
      <c r="C31" s="2"/>
      <c r="D31" s="2"/>
      <c r="E31" s="2"/>
      <c r="F31" s="2"/>
      <c r="G31" s="2"/>
      <c r="H31" s="2"/>
      <c r="I31" s="11"/>
    </row>
    <row r="32" spans="1:9" ht="15">
      <c r="A32" s="12"/>
      <c r="B32" s="2"/>
      <c r="C32" s="2"/>
      <c r="D32" s="2"/>
      <c r="E32" s="2"/>
      <c r="F32" s="2"/>
      <c r="G32" s="2"/>
      <c r="H32" s="2"/>
      <c r="I32" s="11"/>
    </row>
    <row r="33" spans="1:9" ht="15">
      <c r="A33" s="12"/>
      <c r="B33" s="2"/>
      <c r="C33" s="2"/>
      <c r="D33" s="2"/>
      <c r="E33" s="2"/>
      <c r="F33" s="2"/>
      <c r="G33" s="2"/>
      <c r="H33" s="2"/>
      <c r="I33" s="11"/>
    </row>
    <row r="34" spans="1:9" ht="15">
      <c r="A34" s="12"/>
      <c r="B34" s="2"/>
      <c r="C34" s="2"/>
      <c r="D34" s="2"/>
      <c r="E34" s="2"/>
      <c r="F34" s="2"/>
      <c r="G34" s="2"/>
      <c r="H34" s="2"/>
      <c r="I34" s="11"/>
    </row>
    <row r="35" spans="1:9" ht="15">
      <c r="A35" s="12"/>
      <c r="B35" s="2"/>
      <c r="C35" s="2"/>
      <c r="D35" s="2"/>
      <c r="E35" s="2"/>
      <c r="F35" s="2"/>
      <c r="G35" s="2"/>
      <c r="H35" s="2"/>
      <c r="I35" s="11"/>
    </row>
    <row r="36" spans="1:9" ht="15">
      <c r="A36" s="12"/>
      <c r="B36" s="2"/>
      <c r="C36" s="2"/>
      <c r="D36" s="2"/>
      <c r="E36" s="2"/>
      <c r="F36" s="2"/>
      <c r="G36" s="2"/>
      <c r="H36" s="2"/>
      <c r="I36" s="11"/>
    </row>
    <row r="37" spans="1:9" ht="15">
      <c r="A37" s="12"/>
      <c r="B37" s="2"/>
      <c r="C37" s="2"/>
      <c r="D37" s="2"/>
      <c r="E37" s="2"/>
      <c r="F37" s="2"/>
      <c r="G37" s="2"/>
      <c r="H37" s="2"/>
      <c r="I37" s="11"/>
    </row>
    <row r="38" spans="1:9" ht="16.5">
      <c r="A38" s="17"/>
      <c r="B38" s="18"/>
      <c r="C38" s="18"/>
      <c r="D38" s="18"/>
      <c r="E38" s="18"/>
      <c r="F38" s="18"/>
      <c r="G38" s="125" t="s">
        <v>123</v>
      </c>
      <c r="H38" s="125"/>
      <c r="I38" s="126"/>
    </row>
    <row r="39" spans="1:9" ht="16.5">
      <c r="A39" s="17"/>
      <c r="B39" s="123" t="s">
        <v>20</v>
      </c>
      <c r="C39" s="123"/>
      <c r="D39" s="123" t="s">
        <v>21</v>
      </c>
      <c r="E39" s="123"/>
      <c r="F39" s="123"/>
      <c r="G39" s="123" t="s">
        <v>19</v>
      </c>
      <c r="H39" s="123"/>
      <c r="I39" s="124"/>
    </row>
    <row r="40" spans="1:9" ht="16.5">
      <c r="A40" s="17"/>
      <c r="I40" s="19"/>
    </row>
    <row r="41" spans="1:9" ht="16.5">
      <c r="A41" s="17"/>
      <c r="B41" s="18"/>
      <c r="C41" s="18"/>
      <c r="D41" s="18"/>
      <c r="E41" s="18"/>
      <c r="F41" s="18"/>
      <c r="G41" s="18"/>
      <c r="H41" s="2"/>
      <c r="I41" s="11"/>
    </row>
    <row r="42" spans="1:9" ht="16.5">
      <c r="A42" s="17"/>
      <c r="B42" s="18"/>
      <c r="C42" s="18"/>
      <c r="D42" s="18"/>
      <c r="E42" s="18"/>
      <c r="F42" s="18"/>
      <c r="G42" s="18"/>
      <c r="H42" s="2"/>
      <c r="I42" s="11"/>
    </row>
    <row r="43" spans="1:9" ht="16.5">
      <c r="A43" s="17"/>
      <c r="B43" s="18"/>
      <c r="C43" s="18"/>
      <c r="D43" s="18"/>
      <c r="E43" s="18"/>
      <c r="F43" s="18"/>
      <c r="G43" s="18"/>
      <c r="H43" s="2"/>
      <c r="I43" s="11"/>
    </row>
    <row r="44" spans="1:9" ht="15">
      <c r="A44" s="12"/>
      <c r="B44" s="2"/>
      <c r="C44" s="2"/>
      <c r="D44" s="2"/>
      <c r="E44" s="2"/>
      <c r="F44" s="2"/>
      <c r="G44" s="2"/>
      <c r="H44" s="2"/>
      <c r="I44" s="11"/>
    </row>
    <row r="45" spans="1:9" ht="15">
      <c r="A45" s="12"/>
      <c r="B45" s="2"/>
      <c r="C45" s="2"/>
      <c r="D45" s="2"/>
      <c r="E45" s="2"/>
      <c r="F45" s="2"/>
      <c r="G45" s="2"/>
      <c r="H45" s="2"/>
      <c r="I45" s="11"/>
    </row>
    <row r="46" spans="1:9" ht="15.75" thickBot="1">
      <c r="A46" s="20"/>
      <c r="B46" s="21"/>
      <c r="C46" s="21"/>
      <c r="D46" s="21"/>
      <c r="E46" s="21"/>
      <c r="F46" s="21"/>
      <c r="G46" s="21"/>
      <c r="H46" s="21"/>
      <c r="I46" s="22"/>
    </row>
    <row r="47" ht="15.75" thickTop="1"/>
  </sheetData>
  <mergeCells count="9">
    <mergeCell ref="A3:I3"/>
    <mergeCell ref="A4:I4"/>
    <mergeCell ref="G39:I39"/>
    <mergeCell ref="G38:I38"/>
    <mergeCell ref="A18:I18"/>
    <mergeCell ref="A20:I20"/>
    <mergeCell ref="B39:C39"/>
    <mergeCell ref="D39:F39"/>
    <mergeCell ref="A5:I5"/>
  </mergeCells>
  <printOptions/>
  <pageMargins left="0.98" right="0.34" top="0.45" bottom="0.53" header="0.26" footer="0.3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 s="28"/>
      <c r="C1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116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 s="28"/>
      <c r="C1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D15" sqref="D15"/>
    </sheetView>
  </sheetViews>
  <sheetFormatPr defaultColWidth="8.796875" defaultRowHeight="15"/>
  <cols>
    <col min="1" max="1" width="37.3984375" style="0" customWidth="1"/>
    <col min="2" max="3" width="5.59765625" style="0" customWidth="1"/>
    <col min="4" max="5" width="15.59765625" style="99" customWidth="1"/>
  </cols>
  <sheetData>
    <row r="2" spans="1:5" ht="19.5">
      <c r="A2" s="118" t="s">
        <v>102</v>
      </c>
      <c r="B2" s="118"/>
      <c r="C2" s="118"/>
      <c r="D2" s="118"/>
      <c r="E2" s="118"/>
    </row>
    <row r="3" spans="1:5" ht="15.75">
      <c r="A3" s="134" t="s">
        <v>118</v>
      </c>
      <c r="B3" s="134"/>
      <c r="C3" s="134"/>
      <c r="D3" s="134"/>
      <c r="E3" s="134"/>
    </row>
    <row r="6" spans="4:5" ht="15">
      <c r="D6" s="133" t="s">
        <v>0</v>
      </c>
      <c r="E6" s="133"/>
    </row>
    <row r="8" spans="1:5" ht="19.5">
      <c r="A8" s="104" t="s">
        <v>1</v>
      </c>
      <c r="B8" s="113" t="s">
        <v>17</v>
      </c>
      <c r="C8" s="113" t="s">
        <v>36</v>
      </c>
      <c r="D8" s="114" t="s">
        <v>115</v>
      </c>
      <c r="E8" s="114" t="s">
        <v>47</v>
      </c>
    </row>
    <row r="9" spans="1:5" s="107" customFormat="1" ht="49.5">
      <c r="A9" s="105" t="s">
        <v>100</v>
      </c>
      <c r="B9" s="111">
        <v>100</v>
      </c>
      <c r="C9" s="111"/>
      <c r="D9" s="112">
        <f>D10+D12+D14+D20+D24+D28</f>
        <v>111818449565</v>
      </c>
      <c r="E9" s="112">
        <v>112787674471</v>
      </c>
    </row>
    <row r="10" spans="1:5" s="5" customFormat="1" ht="15">
      <c r="A10" s="4" t="s">
        <v>2</v>
      </c>
      <c r="B10" s="4">
        <v>110</v>
      </c>
      <c r="C10" s="4"/>
      <c r="D10" s="100">
        <f>D11</f>
        <v>15204246095</v>
      </c>
      <c r="E10" s="100">
        <v>25992087833</v>
      </c>
    </row>
    <row r="11" spans="1:5" ht="15">
      <c r="A11" s="101" t="s">
        <v>24</v>
      </c>
      <c r="B11" s="101">
        <v>111</v>
      </c>
      <c r="C11" s="101" t="s">
        <v>84</v>
      </c>
      <c r="D11" s="102">
        <v>15204246095</v>
      </c>
      <c r="E11" s="102">
        <v>25992087833</v>
      </c>
    </row>
    <row r="12" spans="1:5" s="5" customFormat="1" ht="15">
      <c r="A12" s="4" t="s">
        <v>49</v>
      </c>
      <c r="B12" s="4">
        <v>120</v>
      </c>
      <c r="C12" s="4" t="s">
        <v>85</v>
      </c>
      <c r="D12" s="100"/>
      <c r="E12" s="100"/>
    </row>
    <row r="13" spans="1:5" ht="15">
      <c r="A13" s="101" t="s">
        <v>50</v>
      </c>
      <c r="B13" s="101">
        <v>121</v>
      </c>
      <c r="C13" s="101"/>
      <c r="D13" s="102"/>
      <c r="E13" s="102"/>
    </row>
    <row r="14" spans="1:5" s="5" customFormat="1" ht="15">
      <c r="A14" s="4" t="s">
        <v>51</v>
      </c>
      <c r="B14" s="4">
        <v>130</v>
      </c>
      <c r="C14" s="4"/>
      <c r="D14" s="100">
        <f>SUM(D15:D19)</f>
        <v>26037504140</v>
      </c>
      <c r="E14" s="100">
        <v>24665844523</v>
      </c>
    </row>
    <row r="15" spans="1:5" ht="15">
      <c r="A15" s="101" t="s">
        <v>18</v>
      </c>
      <c r="B15" s="101">
        <v>131</v>
      </c>
      <c r="C15" s="101"/>
      <c r="D15" s="102">
        <v>16813856566</v>
      </c>
      <c r="E15" s="102">
        <v>23474582944</v>
      </c>
    </row>
    <row r="16" spans="1:5" ht="15">
      <c r="A16" s="101" t="s">
        <v>15</v>
      </c>
      <c r="B16" s="101">
        <v>132</v>
      </c>
      <c r="C16" s="101"/>
      <c r="D16" s="102">
        <v>8437041988</v>
      </c>
      <c r="E16" s="102">
        <v>897716880</v>
      </c>
    </row>
    <row r="17" spans="1:5" ht="15">
      <c r="A17" s="101" t="s">
        <v>25</v>
      </c>
      <c r="B17" s="101">
        <v>133</v>
      </c>
      <c r="C17" s="101"/>
      <c r="D17" s="102">
        <v>567961052</v>
      </c>
      <c r="E17" s="102">
        <v>177825332</v>
      </c>
    </row>
    <row r="18" spans="1:5" ht="15">
      <c r="A18" s="101" t="s">
        <v>26</v>
      </c>
      <c r="B18" s="101">
        <v>135</v>
      </c>
      <c r="C18" s="101" t="s">
        <v>86</v>
      </c>
      <c r="D18" s="102">
        <v>218644534</v>
      </c>
      <c r="E18" s="102">
        <v>115719367</v>
      </c>
    </row>
    <row r="19" spans="1:5" ht="15">
      <c r="A19" s="101" t="s">
        <v>27</v>
      </c>
      <c r="B19" s="101">
        <v>139</v>
      </c>
      <c r="C19" s="101"/>
      <c r="D19" s="102"/>
      <c r="E19" s="102"/>
    </row>
    <row r="20" spans="1:5" s="5" customFormat="1" ht="15">
      <c r="A20" s="4" t="s">
        <v>52</v>
      </c>
      <c r="B20" s="4">
        <v>140</v>
      </c>
      <c r="C20" s="4"/>
      <c r="D20" s="100">
        <f>SUM(D21:D22)</f>
        <v>66900071971</v>
      </c>
      <c r="E20" s="100">
        <v>60298486991</v>
      </c>
    </row>
    <row r="21" spans="1:5" ht="15">
      <c r="A21" s="101" t="s">
        <v>28</v>
      </c>
      <c r="B21" s="101">
        <v>141</v>
      </c>
      <c r="C21" s="101" t="s">
        <v>87</v>
      </c>
      <c r="D21" s="102">
        <v>66900071971</v>
      </c>
      <c r="E21" s="102">
        <v>60298486991</v>
      </c>
    </row>
    <row r="22" spans="1:5" ht="15">
      <c r="A22" s="101" t="s">
        <v>29</v>
      </c>
      <c r="B22" s="101">
        <v>149</v>
      </c>
      <c r="C22" s="101"/>
      <c r="D22" s="102"/>
      <c r="E22" s="102"/>
    </row>
    <row r="23" spans="1:5" ht="15">
      <c r="A23" s="101"/>
      <c r="B23" s="101"/>
      <c r="C23" s="101"/>
      <c r="D23" s="102"/>
      <c r="E23" s="102"/>
    </row>
    <row r="24" spans="1:5" s="5" customFormat="1" ht="15">
      <c r="A24" s="4" t="s">
        <v>53</v>
      </c>
      <c r="B24" s="4">
        <v>150</v>
      </c>
      <c r="C24" s="4"/>
      <c r="D24" s="100">
        <f>SUM(D25:D27)</f>
        <v>3676627359</v>
      </c>
      <c r="E24" s="100">
        <v>1831255124</v>
      </c>
    </row>
    <row r="25" spans="1:5" ht="15">
      <c r="A25" s="101" t="s">
        <v>54</v>
      </c>
      <c r="B25" s="101">
        <v>151</v>
      </c>
      <c r="C25" s="101"/>
      <c r="D25" s="102"/>
      <c r="E25" s="102"/>
    </row>
    <row r="26" spans="1:5" ht="15">
      <c r="A26" s="101" t="s">
        <v>55</v>
      </c>
      <c r="B26" s="101">
        <v>152</v>
      </c>
      <c r="C26" s="101"/>
      <c r="D26" s="102">
        <v>918894316</v>
      </c>
      <c r="E26" s="102">
        <v>525818652</v>
      </c>
    </row>
    <row r="27" spans="1:5" ht="15">
      <c r="A27" s="101" t="s">
        <v>56</v>
      </c>
      <c r="B27" s="101">
        <v>158</v>
      </c>
      <c r="C27" s="101"/>
      <c r="D27" s="102">
        <v>2757733043</v>
      </c>
      <c r="E27" s="102">
        <v>1305436472</v>
      </c>
    </row>
    <row r="28" spans="1:5" s="5" customFormat="1" ht="15">
      <c r="A28" s="4" t="s">
        <v>3</v>
      </c>
      <c r="B28" s="4">
        <v>160</v>
      </c>
      <c r="C28" s="4"/>
      <c r="D28" s="100"/>
      <c r="E28" s="100"/>
    </row>
    <row r="29" spans="1:5" ht="15">
      <c r="A29" s="101" t="s">
        <v>4</v>
      </c>
      <c r="B29" s="101">
        <v>161</v>
      </c>
      <c r="C29" s="101"/>
      <c r="D29" s="102"/>
      <c r="E29" s="102"/>
    </row>
    <row r="30" spans="1:5" ht="15">
      <c r="A30" s="101" t="s">
        <v>5</v>
      </c>
      <c r="B30" s="101">
        <v>162</v>
      </c>
      <c r="C30" s="101"/>
      <c r="D30" s="102"/>
      <c r="E30" s="102"/>
    </row>
    <row r="31" spans="1:5" s="107" customFormat="1" ht="33">
      <c r="A31" s="25" t="s">
        <v>37</v>
      </c>
      <c r="B31" s="108">
        <v>200</v>
      </c>
      <c r="C31" s="108"/>
      <c r="D31" s="103">
        <f>D32+D34+D42</f>
        <v>76114544071</v>
      </c>
      <c r="E31" s="103">
        <v>84402391779</v>
      </c>
    </row>
    <row r="32" spans="1:5" s="5" customFormat="1" ht="15">
      <c r="A32" s="4" t="s">
        <v>30</v>
      </c>
      <c r="B32" s="4">
        <v>210</v>
      </c>
      <c r="C32" s="4"/>
      <c r="D32" s="100"/>
      <c r="E32" s="100"/>
    </row>
    <row r="33" spans="1:5" ht="15">
      <c r="A33" s="101" t="s">
        <v>31</v>
      </c>
      <c r="B33" s="101">
        <v>218</v>
      </c>
      <c r="C33" s="101" t="s">
        <v>88</v>
      </c>
      <c r="D33" s="102"/>
      <c r="E33" s="102"/>
    </row>
    <row r="34" spans="1:5" s="5" customFormat="1" ht="15">
      <c r="A34" s="4" t="s">
        <v>33</v>
      </c>
      <c r="B34" s="4">
        <v>220</v>
      </c>
      <c r="C34" s="4"/>
      <c r="D34" s="100">
        <f>D35+D38+D41</f>
        <v>72528517155</v>
      </c>
      <c r="E34" s="100">
        <v>80623934163</v>
      </c>
    </row>
    <row r="35" spans="1:5" ht="15">
      <c r="A35" s="101" t="s">
        <v>12</v>
      </c>
      <c r="B35" s="101">
        <v>221</v>
      </c>
      <c r="C35" s="101" t="s">
        <v>89</v>
      </c>
      <c r="D35" s="102">
        <v>72392289228</v>
      </c>
      <c r="E35" s="102">
        <v>80623934163</v>
      </c>
    </row>
    <row r="36" spans="1:5" ht="15">
      <c r="A36" s="101" t="s">
        <v>6</v>
      </c>
      <c r="B36" s="101">
        <v>222</v>
      </c>
      <c r="C36" s="101"/>
      <c r="D36" s="102">
        <v>180135894119</v>
      </c>
      <c r="E36" s="102">
        <v>179273015736</v>
      </c>
    </row>
    <row r="37" spans="1:5" ht="15">
      <c r="A37" s="101" t="s">
        <v>7</v>
      </c>
      <c r="B37" s="101">
        <v>223</v>
      </c>
      <c r="C37" s="101"/>
      <c r="D37" s="106">
        <v>-107743604891</v>
      </c>
      <c r="E37" s="106">
        <v>-98649081573</v>
      </c>
    </row>
    <row r="38" spans="1:5" ht="15">
      <c r="A38" s="101" t="s">
        <v>32</v>
      </c>
      <c r="B38" s="101">
        <v>227</v>
      </c>
      <c r="C38" s="101" t="s">
        <v>90</v>
      </c>
      <c r="D38" s="102">
        <v>0</v>
      </c>
      <c r="E38" s="102"/>
    </row>
    <row r="39" spans="1:5" ht="15">
      <c r="A39" s="101" t="s">
        <v>6</v>
      </c>
      <c r="B39" s="101">
        <v>228</v>
      </c>
      <c r="C39" s="101"/>
      <c r="D39" s="102">
        <v>95000000</v>
      </c>
      <c r="E39" s="102">
        <v>95000000</v>
      </c>
    </row>
    <row r="40" spans="1:5" ht="15">
      <c r="A40" s="101" t="s">
        <v>7</v>
      </c>
      <c r="B40" s="101">
        <v>229</v>
      </c>
      <c r="C40" s="101"/>
      <c r="D40" s="106">
        <v>-95000000</v>
      </c>
      <c r="E40" s="106">
        <v>-95000000</v>
      </c>
    </row>
    <row r="41" spans="1:5" ht="15">
      <c r="A41" s="101" t="s">
        <v>34</v>
      </c>
      <c r="B41" s="101">
        <v>230</v>
      </c>
      <c r="C41" s="101" t="s">
        <v>91</v>
      </c>
      <c r="D41" s="102">
        <v>136227927</v>
      </c>
      <c r="E41" s="102"/>
    </row>
    <row r="42" spans="1:5" s="5" customFormat="1" ht="15">
      <c r="A42" s="4" t="s">
        <v>75</v>
      </c>
      <c r="B42" s="4">
        <v>260</v>
      </c>
      <c r="C42" s="4"/>
      <c r="D42" s="100">
        <f>SUM(D43:D44)</f>
        <v>3586026916</v>
      </c>
      <c r="E42" s="100">
        <v>3778457616</v>
      </c>
    </row>
    <row r="43" spans="1:5" ht="15">
      <c r="A43" s="101" t="s">
        <v>35</v>
      </c>
      <c r="B43" s="101">
        <v>261</v>
      </c>
      <c r="C43" s="101" t="s">
        <v>92</v>
      </c>
      <c r="D43" s="102">
        <v>3420475190</v>
      </c>
      <c r="E43" s="102">
        <v>3612905890</v>
      </c>
    </row>
    <row r="44" spans="1:5" ht="15">
      <c r="A44" s="101" t="s">
        <v>93</v>
      </c>
      <c r="B44" s="101">
        <v>262</v>
      </c>
      <c r="C44" s="101" t="s">
        <v>99</v>
      </c>
      <c r="D44" s="102">
        <v>165551726</v>
      </c>
      <c r="E44" s="102">
        <v>165551726</v>
      </c>
    </row>
    <row r="45" spans="1:5" ht="15">
      <c r="A45" s="101"/>
      <c r="B45" s="101"/>
      <c r="C45" s="101"/>
      <c r="D45" s="102"/>
      <c r="E45" s="102"/>
    </row>
    <row r="46" spans="1:5" ht="15">
      <c r="A46" s="101"/>
      <c r="B46" s="101"/>
      <c r="C46" s="101"/>
      <c r="D46" s="102"/>
      <c r="E46" s="102"/>
    </row>
    <row r="47" spans="1:5" ht="15">
      <c r="A47" s="101"/>
      <c r="B47" s="101"/>
      <c r="C47" s="101"/>
      <c r="D47" s="102"/>
      <c r="E47" s="102"/>
    </row>
    <row r="48" spans="1:5" ht="15">
      <c r="A48" s="101"/>
      <c r="B48" s="101"/>
      <c r="C48" s="101"/>
      <c r="D48" s="102"/>
      <c r="E48" s="102"/>
    </row>
    <row r="49" spans="1:5" ht="15">
      <c r="A49" s="101"/>
      <c r="B49" s="101"/>
      <c r="C49" s="101"/>
      <c r="D49" s="102"/>
      <c r="E49" s="102"/>
    </row>
    <row r="50" spans="1:5" ht="15">
      <c r="A50" s="101"/>
      <c r="B50" s="101"/>
      <c r="C50" s="101"/>
      <c r="D50" s="102"/>
      <c r="E50" s="102"/>
    </row>
    <row r="51" spans="1:5" ht="15">
      <c r="A51" s="101"/>
      <c r="B51" s="101"/>
      <c r="C51" s="101"/>
      <c r="D51" s="102"/>
      <c r="E51" s="102"/>
    </row>
    <row r="52" spans="1:5" s="107" customFormat="1" ht="33">
      <c r="A52" s="35" t="s">
        <v>116</v>
      </c>
      <c r="B52" s="109">
        <v>270</v>
      </c>
      <c r="C52" s="109"/>
      <c r="D52" s="110">
        <f>D9+D31</f>
        <v>187932993636</v>
      </c>
      <c r="E52" s="110">
        <v>197190066250</v>
      </c>
    </row>
  </sheetData>
  <mergeCells count="3">
    <mergeCell ref="D6:E6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27" sqref="D27"/>
    </sheetView>
  </sheetViews>
  <sheetFormatPr defaultColWidth="8.796875" defaultRowHeight="15"/>
  <cols>
    <col min="1" max="1" width="38.3984375" style="55" customWidth="1"/>
    <col min="2" max="2" width="5.09765625" style="56" customWidth="1"/>
    <col min="3" max="3" width="4.8984375" style="56" bestFit="1" customWidth="1"/>
    <col min="4" max="4" width="17.5" style="64" customWidth="1"/>
    <col min="5" max="5" width="17.19921875" style="64" customWidth="1"/>
    <col min="6" max="6" width="13.5" style="90" customWidth="1"/>
    <col min="7" max="7" width="14" style="90" customWidth="1"/>
    <col min="8" max="16384" width="9" style="55" customWidth="1"/>
  </cols>
  <sheetData>
    <row r="1" spans="1:7" s="46" customFormat="1" ht="15.75">
      <c r="A1" s="45"/>
      <c r="B1" s="30"/>
      <c r="C1" s="30"/>
      <c r="D1" s="24"/>
      <c r="E1" s="24"/>
      <c r="F1" s="53"/>
      <c r="G1" s="53"/>
    </row>
    <row r="3" spans="1:7" s="33" customFormat="1" ht="19.5">
      <c r="A3" s="3" t="s">
        <v>8</v>
      </c>
      <c r="B3" s="31" t="s">
        <v>17</v>
      </c>
      <c r="C3" s="31" t="s">
        <v>36</v>
      </c>
      <c r="D3" s="7" t="s">
        <v>115</v>
      </c>
      <c r="E3" s="7" t="s">
        <v>48</v>
      </c>
      <c r="F3" s="91"/>
      <c r="G3" s="91"/>
    </row>
    <row r="4" spans="1:7" s="47" customFormat="1" ht="33">
      <c r="A4" s="25" t="s">
        <v>119</v>
      </c>
      <c r="B4" s="43">
        <v>300</v>
      </c>
      <c r="C4" s="57"/>
      <c r="D4" s="58">
        <f>D5+D14</f>
        <v>84236216768</v>
      </c>
      <c r="E4" s="58">
        <v>91851124473</v>
      </c>
      <c r="F4" s="92"/>
      <c r="G4" s="92"/>
    </row>
    <row r="5" spans="1:7" s="5" customFormat="1" ht="15">
      <c r="A5" s="4" t="s">
        <v>9</v>
      </c>
      <c r="B5" s="41">
        <v>310</v>
      </c>
      <c r="C5" s="6"/>
      <c r="D5" s="37">
        <f>SUM(D6:D13)</f>
        <v>60892021389</v>
      </c>
      <c r="E5" s="37">
        <v>72474685367</v>
      </c>
      <c r="F5" s="93"/>
      <c r="G5" s="93"/>
    </row>
    <row r="6" spans="1:7" s="46" customFormat="1" ht="15">
      <c r="A6" s="48" t="s">
        <v>38</v>
      </c>
      <c r="B6" s="32">
        <v>311</v>
      </c>
      <c r="C6" s="32" t="s">
        <v>78</v>
      </c>
      <c r="D6" s="53">
        <v>9784671200</v>
      </c>
      <c r="E6" s="59">
        <v>10718100000</v>
      </c>
      <c r="F6" s="53"/>
      <c r="G6" s="53"/>
    </row>
    <row r="7" spans="1:7" s="46" customFormat="1" ht="15">
      <c r="A7" s="48" t="s">
        <v>39</v>
      </c>
      <c r="B7" s="32">
        <v>312</v>
      </c>
      <c r="C7" s="32"/>
      <c r="D7" s="53">
        <v>18223137568</v>
      </c>
      <c r="E7" s="59">
        <v>35704431549</v>
      </c>
      <c r="F7" s="53"/>
      <c r="G7" s="53"/>
    </row>
    <row r="8" spans="1:7" s="46" customFormat="1" ht="15">
      <c r="A8" s="48" t="s">
        <v>10</v>
      </c>
      <c r="B8" s="32">
        <v>313</v>
      </c>
      <c r="C8" s="32"/>
      <c r="D8" s="53">
        <v>558066862</v>
      </c>
      <c r="E8" s="59">
        <v>487204510</v>
      </c>
      <c r="F8" s="53"/>
      <c r="G8" s="53"/>
    </row>
    <row r="9" spans="1:7" s="46" customFormat="1" ht="15">
      <c r="A9" s="48" t="s">
        <v>16</v>
      </c>
      <c r="B9" s="32">
        <v>314</v>
      </c>
      <c r="C9" s="32" t="s">
        <v>79</v>
      </c>
      <c r="D9" s="53">
        <v>1177605887</v>
      </c>
      <c r="E9" s="59">
        <v>3961230669</v>
      </c>
      <c r="F9" s="53"/>
      <c r="G9" s="53"/>
    </row>
    <row r="10" spans="1:7" s="46" customFormat="1" ht="15">
      <c r="A10" s="48" t="s">
        <v>14</v>
      </c>
      <c r="B10" s="32">
        <v>315</v>
      </c>
      <c r="C10" s="32"/>
      <c r="D10" s="53">
        <v>21036920267</v>
      </c>
      <c r="E10" s="59">
        <v>12623346276</v>
      </c>
      <c r="F10" s="53"/>
      <c r="G10" s="53"/>
    </row>
    <row r="11" spans="1:7" s="46" customFormat="1" ht="15">
      <c r="A11" s="48" t="s">
        <v>40</v>
      </c>
      <c r="B11" s="32">
        <v>316</v>
      </c>
      <c r="C11" s="32" t="s">
        <v>80</v>
      </c>
      <c r="D11" s="53">
        <v>2300402289</v>
      </c>
      <c r="E11" s="59">
        <v>2314847102</v>
      </c>
      <c r="F11" s="53"/>
      <c r="G11" s="53"/>
    </row>
    <row r="12" spans="1:7" s="46" customFormat="1" ht="15">
      <c r="A12" s="48" t="s">
        <v>41</v>
      </c>
      <c r="B12" s="32">
        <v>317</v>
      </c>
      <c r="C12" s="32"/>
      <c r="D12" s="53">
        <v>32592641</v>
      </c>
      <c r="E12" s="59">
        <v>4035366</v>
      </c>
      <c r="F12" s="53"/>
      <c r="G12" s="53"/>
    </row>
    <row r="13" spans="1:7" s="46" customFormat="1" ht="15">
      <c r="A13" s="60" t="s">
        <v>76</v>
      </c>
      <c r="B13" s="32">
        <v>319</v>
      </c>
      <c r="C13" s="32" t="s">
        <v>81</v>
      </c>
      <c r="D13" s="53">
        <v>7778624675</v>
      </c>
      <c r="E13" s="59">
        <v>6661489895</v>
      </c>
      <c r="F13" s="53"/>
      <c r="G13" s="53"/>
    </row>
    <row r="14" spans="1:7" s="49" customFormat="1" ht="15">
      <c r="A14" s="4" t="s">
        <v>13</v>
      </c>
      <c r="B14" s="41">
        <v>330</v>
      </c>
      <c r="C14" s="6"/>
      <c r="D14" s="37">
        <f>SUM(D15:D17)</f>
        <v>23344195379</v>
      </c>
      <c r="E14" s="37">
        <v>19376439106</v>
      </c>
      <c r="F14" s="94"/>
      <c r="G14" s="94"/>
    </row>
    <row r="15" spans="1:7" s="49" customFormat="1" ht="15">
      <c r="A15" s="50" t="s">
        <v>42</v>
      </c>
      <c r="B15" s="51">
        <v>333</v>
      </c>
      <c r="C15" s="51"/>
      <c r="D15" s="94">
        <v>175760000</v>
      </c>
      <c r="E15" s="61">
        <v>175760000</v>
      </c>
      <c r="F15" s="94"/>
      <c r="G15" s="94"/>
    </row>
    <row r="16" spans="1:7" s="49" customFormat="1" ht="15">
      <c r="A16" s="50" t="s">
        <v>43</v>
      </c>
      <c r="B16" s="51">
        <v>334</v>
      </c>
      <c r="C16" s="51" t="s">
        <v>82</v>
      </c>
      <c r="D16" s="94">
        <v>21895051406</v>
      </c>
      <c r="E16" s="61">
        <v>18125102788</v>
      </c>
      <c r="F16" s="94"/>
      <c r="G16" s="94"/>
    </row>
    <row r="17" spans="1:7" s="49" customFormat="1" ht="15">
      <c r="A17" s="50" t="s">
        <v>74</v>
      </c>
      <c r="B17" s="51">
        <v>336</v>
      </c>
      <c r="C17" s="51"/>
      <c r="D17" s="94">
        <v>1273383973</v>
      </c>
      <c r="E17" s="61">
        <v>1075576318</v>
      </c>
      <c r="F17" s="94"/>
      <c r="G17" s="94"/>
    </row>
    <row r="18" spans="1:7" s="52" customFormat="1" ht="33">
      <c r="A18" s="25" t="s">
        <v>120</v>
      </c>
      <c r="B18" s="42">
        <v>400</v>
      </c>
      <c r="C18" s="29"/>
      <c r="D18" s="62">
        <f>D19+D25</f>
        <v>103696776868</v>
      </c>
      <c r="E18" s="62">
        <v>105338941777</v>
      </c>
      <c r="F18" s="95"/>
      <c r="G18" s="95"/>
    </row>
    <row r="19" spans="1:7" s="49" customFormat="1" ht="15.75">
      <c r="A19" s="4" t="s">
        <v>77</v>
      </c>
      <c r="B19" s="41">
        <v>410</v>
      </c>
      <c r="C19" s="36" t="s">
        <v>83</v>
      </c>
      <c r="D19" s="37">
        <f>SUM(D20:D24)</f>
        <v>98978902581</v>
      </c>
      <c r="E19" s="37">
        <v>99736389540</v>
      </c>
      <c r="F19" s="94"/>
      <c r="G19" s="94"/>
    </row>
    <row r="20" spans="1:7" s="49" customFormat="1" ht="15">
      <c r="A20" s="50" t="s">
        <v>44</v>
      </c>
      <c r="B20" s="51">
        <v>411</v>
      </c>
      <c r="C20" s="51"/>
      <c r="D20" s="94">
        <v>54750000000</v>
      </c>
      <c r="E20" s="61">
        <v>54750000000</v>
      </c>
      <c r="F20" s="94"/>
      <c r="G20" s="94"/>
    </row>
    <row r="21" spans="1:7" s="49" customFormat="1" ht="15">
      <c r="A21" s="50" t="s">
        <v>97</v>
      </c>
      <c r="B21" s="51">
        <v>413</v>
      </c>
      <c r="C21" s="51"/>
      <c r="D21" s="94">
        <v>3656202300</v>
      </c>
      <c r="E21" s="61">
        <v>3656202300</v>
      </c>
      <c r="F21" s="94"/>
      <c r="G21" s="94"/>
    </row>
    <row r="22" spans="1:7" s="49" customFormat="1" ht="15">
      <c r="A22" s="50" t="s">
        <v>94</v>
      </c>
      <c r="B22" s="51">
        <v>417</v>
      </c>
      <c r="C22" s="51"/>
      <c r="D22" s="94">
        <v>31317718248</v>
      </c>
      <c r="E22" s="61">
        <v>31317718248</v>
      </c>
      <c r="F22" s="94"/>
      <c r="G22" s="94"/>
    </row>
    <row r="23" spans="1:7" s="49" customFormat="1" ht="15">
      <c r="A23" s="50" t="s">
        <v>95</v>
      </c>
      <c r="B23" s="51">
        <v>418</v>
      </c>
      <c r="C23" s="51"/>
      <c r="D23" s="94">
        <v>2621218992</v>
      </c>
      <c r="E23" s="61">
        <v>2621218992</v>
      </c>
      <c r="F23" s="94"/>
      <c r="G23" s="94"/>
    </row>
    <row r="24" spans="1:7" s="49" customFormat="1" ht="15">
      <c r="A24" s="50" t="s">
        <v>96</v>
      </c>
      <c r="B24" s="51">
        <v>420</v>
      </c>
      <c r="C24" s="51"/>
      <c r="D24" s="94">
        <v>6633763041</v>
      </c>
      <c r="E24" s="61">
        <v>7391250000</v>
      </c>
      <c r="F24" s="94"/>
      <c r="G24" s="94"/>
    </row>
    <row r="25" spans="1:7" s="49" customFormat="1" ht="15">
      <c r="A25" s="4" t="s">
        <v>11</v>
      </c>
      <c r="B25" s="41">
        <v>430</v>
      </c>
      <c r="C25" s="6"/>
      <c r="D25" s="37">
        <f>SUM(D26:D27)</f>
        <v>4717874287</v>
      </c>
      <c r="E25" s="37">
        <v>5602552237</v>
      </c>
      <c r="F25" s="94"/>
      <c r="G25" s="94"/>
    </row>
    <row r="26" spans="1:7" s="49" customFormat="1" ht="15">
      <c r="A26" s="50" t="s">
        <v>45</v>
      </c>
      <c r="B26" s="51">
        <v>431</v>
      </c>
      <c r="C26" s="51"/>
      <c r="D26" s="61">
        <v>4717874287</v>
      </c>
      <c r="E26" s="61">
        <v>5602552237</v>
      </c>
      <c r="F26" s="115"/>
      <c r="G26" s="94"/>
    </row>
    <row r="27" spans="1:7" s="46" customFormat="1" ht="15">
      <c r="A27" s="34" t="s">
        <v>46</v>
      </c>
      <c r="B27" s="32">
        <v>433</v>
      </c>
      <c r="C27" s="32"/>
      <c r="D27" s="61"/>
      <c r="E27" s="59"/>
      <c r="F27" s="53"/>
      <c r="G27" s="53"/>
    </row>
    <row r="28" spans="1:7" s="46" customFormat="1" ht="15">
      <c r="A28" s="48"/>
      <c r="B28" s="32"/>
      <c r="C28" s="32"/>
      <c r="D28" s="59"/>
      <c r="E28" s="59"/>
      <c r="F28" s="53"/>
      <c r="G28" s="53"/>
    </row>
    <row r="29" spans="1:7" s="46" customFormat="1" ht="15">
      <c r="A29" s="48"/>
      <c r="B29" s="32"/>
      <c r="C29" s="32"/>
      <c r="D29" s="59"/>
      <c r="E29" s="59"/>
      <c r="F29" s="53"/>
      <c r="G29" s="53"/>
    </row>
    <row r="30" spans="1:7" s="46" customFormat="1" ht="15">
      <c r="A30" s="48"/>
      <c r="B30" s="32"/>
      <c r="C30" s="32"/>
      <c r="D30" s="59"/>
      <c r="E30" s="59"/>
      <c r="F30" s="53"/>
      <c r="G30" s="53"/>
    </row>
    <row r="31" spans="1:7" s="46" customFormat="1" ht="15">
      <c r="A31" s="48"/>
      <c r="B31" s="32"/>
      <c r="C31" s="32"/>
      <c r="D31" s="59"/>
      <c r="E31" s="59"/>
      <c r="F31" s="53"/>
      <c r="G31" s="53"/>
    </row>
    <row r="32" spans="1:7" s="46" customFormat="1" ht="15">
      <c r="A32" s="48"/>
      <c r="B32" s="32"/>
      <c r="C32" s="32"/>
      <c r="D32" s="59"/>
      <c r="E32" s="59"/>
      <c r="F32" s="53"/>
      <c r="G32" s="53"/>
    </row>
    <row r="33" spans="1:7" s="46" customFormat="1" ht="15">
      <c r="A33" s="48"/>
      <c r="B33" s="32"/>
      <c r="C33" s="32"/>
      <c r="D33" s="59"/>
      <c r="E33" s="59"/>
      <c r="F33" s="53"/>
      <c r="G33" s="53"/>
    </row>
    <row r="34" spans="1:7" s="46" customFormat="1" ht="15">
      <c r="A34" s="48"/>
      <c r="B34" s="32"/>
      <c r="C34" s="32"/>
      <c r="D34" s="59"/>
      <c r="E34" s="59"/>
      <c r="F34" s="53"/>
      <c r="G34" s="53"/>
    </row>
    <row r="35" spans="1:7" s="46" customFormat="1" ht="15">
      <c r="A35" s="48"/>
      <c r="B35" s="32"/>
      <c r="C35" s="32"/>
      <c r="D35" s="59"/>
      <c r="E35" s="59"/>
      <c r="F35" s="53"/>
      <c r="G35" s="53"/>
    </row>
    <row r="36" spans="1:7" s="46" customFormat="1" ht="15">
      <c r="A36" s="48"/>
      <c r="B36" s="32"/>
      <c r="C36" s="32"/>
      <c r="D36" s="59"/>
      <c r="E36" s="59"/>
      <c r="F36" s="53"/>
      <c r="G36" s="53"/>
    </row>
    <row r="37" spans="1:7" s="46" customFormat="1" ht="15">
      <c r="A37" s="48"/>
      <c r="B37" s="32"/>
      <c r="C37" s="32"/>
      <c r="D37" s="59"/>
      <c r="E37" s="59"/>
      <c r="F37" s="53"/>
      <c r="G37" s="53"/>
    </row>
    <row r="38" spans="1:7" s="46" customFormat="1" ht="15">
      <c r="A38" s="48"/>
      <c r="B38" s="32"/>
      <c r="C38" s="32"/>
      <c r="D38" s="59"/>
      <c r="E38" s="59"/>
      <c r="F38" s="53"/>
      <c r="G38" s="53"/>
    </row>
    <row r="39" spans="1:7" s="46" customFormat="1" ht="15">
      <c r="A39" s="48"/>
      <c r="B39" s="32"/>
      <c r="C39" s="32"/>
      <c r="D39" s="59"/>
      <c r="E39" s="59"/>
      <c r="F39" s="53"/>
      <c r="G39" s="53"/>
    </row>
    <row r="40" spans="1:7" s="46" customFormat="1" ht="15">
      <c r="A40" s="48"/>
      <c r="B40" s="32"/>
      <c r="C40" s="32"/>
      <c r="D40" s="59"/>
      <c r="E40" s="59"/>
      <c r="F40" s="53"/>
      <c r="G40" s="53"/>
    </row>
    <row r="41" spans="1:7" s="46" customFormat="1" ht="15">
      <c r="A41" s="48"/>
      <c r="B41" s="32"/>
      <c r="C41" s="32"/>
      <c r="D41" s="59"/>
      <c r="E41" s="59"/>
      <c r="F41" s="53"/>
      <c r="G41" s="53"/>
    </row>
    <row r="42" spans="1:7" s="52" customFormat="1" ht="33">
      <c r="A42" s="35" t="s">
        <v>98</v>
      </c>
      <c r="B42" s="44">
        <v>440</v>
      </c>
      <c r="C42" s="54"/>
      <c r="D42" s="63">
        <f>D4+D18</f>
        <v>187932993636</v>
      </c>
      <c r="E42" s="63">
        <v>197190066250</v>
      </c>
      <c r="F42" s="95"/>
      <c r="G42" s="95"/>
    </row>
    <row r="43" spans="4:5" ht="15" hidden="1">
      <c r="D43" s="64">
        <f>'[1]TS'!$G$38</f>
        <v>191401056627</v>
      </c>
      <c r="E43" s="98" t="e">
        <f>#REF!</f>
        <v>#REF!</v>
      </c>
    </row>
    <row r="44" spans="1:7" s="68" customFormat="1" ht="15.75">
      <c r="A44" s="135" t="s">
        <v>111</v>
      </c>
      <c r="B44" s="135"/>
      <c r="C44" s="135"/>
      <c r="D44" s="135"/>
      <c r="E44" s="135"/>
      <c r="F44" s="96"/>
      <c r="G44" s="96"/>
    </row>
    <row r="45" spans="1:7" s="89" customFormat="1" ht="15.75">
      <c r="A45" s="136" t="s">
        <v>112</v>
      </c>
      <c r="B45" s="136"/>
      <c r="C45" s="136"/>
      <c r="D45" s="136"/>
      <c r="E45" s="136"/>
      <c r="F45" s="97"/>
      <c r="G45" s="97"/>
    </row>
  </sheetData>
  <mergeCells count="2">
    <mergeCell ref="A44:E44"/>
    <mergeCell ref="A45:E45"/>
  </mergeCells>
  <printOptions/>
  <pageMargins left="0.9" right="0.34" top="0.4" bottom="0.73" header="0.2" footer="0.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7" sqref="E7"/>
    </sheetView>
  </sheetViews>
  <sheetFormatPr defaultColWidth="8.796875" defaultRowHeight="15"/>
  <cols>
    <col min="1" max="1" width="6.5" style="73" customWidth="1"/>
    <col min="2" max="2" width="41.09765625" style="65" customWidth="1"/>
    <col min="3" max="3" width="8" style="66" customWidth="1"/>
    <col min="4" max="4" width="15.09765625" style="83" customWidth="1"/>
    <col min="5" max="5" width="15.09765625" style="65" customWidth="1"/>
    <col min="6" max="6" width="10.5" style="65" bestFit="1" customWidth="1"/>
    <col min="7" max="16384" width="9" style="65" customWidth="1"/>
  </cols>
  <sheetData>
    <row r="1" spans="1:5" ht="19.5" customHeight="1">
      <c r="A1" s="137" t="s">
        <v>110</v>
      </c>
      <c r="B1" s="137"/>
      <c r="C1" s="137"/>
      <c r="D1" s="137"/>
      <c r="E1" s="137"/>
    </row>
    <row r="2" spans="1:5" ht="19.5" customHeight="1">
      <c r="A2" s="138" t="s">
        <v>121</v>
      </c>
      <c r="B2" s="138"/>
      <c r="C2" s="138"/>
      <c r="D2" s="138"/>
      <c r="E2" s="138"/>
    </row>
    <row r="3" spans="2:5" ht="15">
      <c r="B3" s="73"/>
      <c r="C3" s="73"/>
      <c r="E3" s="73"/>
    </row>
    <row r="4" spans="2:5" ht="15">
      <c r="B4" s="73"/>
      <c r="C4" s="73"/>
      <c r="E4" s="73"/>
    </row>
    <row r="5" spans="1:5" s="81" customFormat="1" ht="31.5">
      <c r="A5" s="82" t="s">
        <v>57</v>
      </c>
      <c r="B5" s="70" t="s">
        <v>58</v>
      </c>
      <c r="C5" s="80" t="s">
        <v>103</v>
      </c>
      <c r="D5" s="84" t="s">
        <v>104</v>
      </c>
      <c r="E5" s="70" t="s">
        <v>105</v>
      </c>
    </row>
    <row r="6" spans="1:5" s="68" customFormat="1" ht="19.5" customHeight="1">
      <c r="A6" s="74">
        <v>1</v>
      </c>
      <c r="B6" s="75" t="s">
        <v>106</v>
      </c>
      <c r="C6" s="76"/>
      <c r="D6" s="85"/>
      <c r="E6" s="75"/>
    </row>
    <row r="7" spans="1:5" ht="19.5" customHeight="1">
      <c r="A7" s="77" t="s">
        <v>60</v>
      </c>
      <c r="B7" s="34" t="s">
        <v>61</v>
      </c>
      <c r="C7" s="6" t="s">
        <v>59</v>
      </c>
      <c r="D7" s="87">
        <v>30.58</v>
      </c>
      <c r="E7" s="38">
        <v>40.5</v>
      </c>
    </row>
    <row r="8" spans="1:5" ht="19.5" customHeight="1">
      <c r="A8" s="77" t="s">
        <v>60</v>
      </c>
      <c r="B8" s="34" t="s">
        <v>62</v>
      </c>
      <c r="C8" s="6" t="s">
        <v>59</v>
      </c>
      <c r="D8" s="38">
        <v>69.42</v>
      </c>
      <c r="E8" s="38">
        <v>59.5</v>
      </c>
    </row>
    <row r="9" spans="1:5" s="68" customFormat="1" ht="19.5" customHeight="1">
      <c r="A9" s="78" t="s">
        <v>65</v>
      </c>
      <c r="B9" s="67" t="s">
        <v>107</v>
      </c>
      <c r="C9" s="36"/>
      <c r="D9" s="88"/>
      <c r="E9" s="39"/>
    </row>
    <row r="10" spans="1:5" ht="19.5" customHeight="1">
      <c r="A10" s="77" t="s">
        <v>60</v>
      </c>
      <c r="B10" s="34" t="s">
        <v>63</v>
      </c>
      <c r="C10" s="6" t="s">
        <v>59</v>
      </c>
      <c r="D10" s="38">
        <v>48.18</v>
      </c>
      <c r="E10" s="38">
        <v>44.82</v>
      </c>
    </row>
    <row r="11" spans="1:5" ht="19.5" customHeight="1">
      <c r="A11" s="77"/>
      <c r="B11" s="34" t="s">
        <v>64</v>
      </c>
      <c r="C11" s="6" t="s">
        <v>59</v>
      </c>
      <c r="D11" s="38">
        <v>51.82</v>
      </c>
      <c r="E11" s="38">
        <v>55.18</v>
      </c>
    </row>
    <row r="12" spans="1:5" s="68" customFormat="1" ht="19.5" customHeight="1">
      <c r="A12" s="78" t="s">
        <v>70</v>
      </c>
      <c r="B12" s="67" t="s">
        <v>66</v>
      </c>
      <c r="C12" s="36"/>
      <c r="D12" s="88"/>
      <c r="E12" s="39"/>
    </row>
    <row r="13" spans="1:5" ht="19.5" customHeight="1">
      <c r="A13" s="77" t="s">
        <v>60</v>
      </c>
      <c r="B13" s="34" t="s">
        <v>68</v>
      </c>
      <c r="C13" s="6" t="s">
        <v>67</v>
      </c>
      <c r="D13" s="38">
        <v>2.08</v>
      </c>
      <c r="E13" s="38">
        <v>2.23</v>
      </c>
    </row>
    <row r="14" spans="1:5" ht="19.5" customHeight="1">
      <c r="A14" s="77" t="s">
        <v>60</v>
      </c>
      <c r="B14" s="34" t="s">
        <v>69</v>
      </c>
      <c r="C14" s="6" t="s">
        <v>67</v>
      </c>
      <c r="D14" s="38">
        <v>0.33</v>
      </c>
      <c r="E14" s="38">
        <v>0.25</v>
      </c>
    </row>
    <row r="15" spans="1:5" s="68" customFormat="1" ht="19.5" customHeight="1">
      <c r="A15" s="78" t="s">
        <v>108</v>
      </c>
      <c r="B15" s="67" t="s">
        <v>109</v>
      </c>
      <c r="C15" s="36"/>
      <c r="D15" s="88"/>
      <c r="E15" s="39"/>
    </row>
    <row r="16" spans="1:5" ht="19.5" customHeight="1">
      <c r="A16" s="77" t="s">
        <v>60</v>
      </c>
      <c r="B16" s="34" t="s">
        <v>71</v>
      </c>
      <c r="C16" s="6" t="s">
        <v>59</v>
      </c>
      <c r="D16" s="87">
        <v>3.48</v>
      </c>
      <c r="E16" s="38">
        <v>3.48</v>
      </c>
    </row>
    <row r="17" spans="1:5" ht="19.5" customHeight="1">
      <c r="A17" s="77" t="s">
        <v>60</v>
      </c>
      <c r="B17" s="34" t="s">
        <v>72</v>
      </c>
      <c r="C17" s="6" t="s">
        <v>59</v>
      </c>
      <c r="D17" s="87">
        <v>3.67</v>
      </c>
      <c r="E17" s="38">
        <v>3.53</v>
      </c>
    </row>
    <row r="18" spans="1:5" ht="19.5" customHeight="1">
      <c r="A18" s="77" t="s">
        <v>60</v>
      </c>
      <c r="B18" s="34" t="s">
        <v>73</v>
      </c>
      <c r="C18" s="6" t="s">
        <v>59</v>
      </c>
      <c r="D18" s="87">
        <v>7.46</v>
      </c>
      <c r="E18" s="38">
        <v>6.7</v>
      </c>
    </row>
    <row r="19" spans="1:5" ht="19.5" customHeight="1">
      <c r="A19" s="79"/>
      <c r="B19" s="40"/>
      <c r="C19" s="69"/>
      <c r="D19" s="86"/>
      <c r="E19" s="40"/>
    </row>
    <row r="21" spans="3:5" ht="19.5" customHeight="1">
      <c r="C21" s="139" t="s">
        <v>122</v>
      </c>
      <c r="D21" s="139"/>
      <c r="E21" s="139"/>
    </row>
    <row r="22" spans="3:5" ht="19.5" customHeight="1">
      <c r="C22" s="140" t="s">
        <v>113</v>
      </c>
      <c r="D22" s="140"/>
      <c r="E22" s="140"/>
    </row>
    <row r="23" spans="3:5" ht="19.5" customHeight="1">
      <c r="C23" s="134" t="s">
        <v>114</v>
      </c>
      <c r="D23" s="134"/>
      <c r="E23" s="134"/>
    </row>
  </sheetData>
  <mergeCells count="5">
    <mergeCell ref="C23:E23"/>
    <mergeCell ref="A1:E1"/>
    <mergeCell ref="A2:E2"/>
    <mergeCell ref="C21:E21"/>
    <mergeCell ref="C22:E22"/>
  </mergeCells>
  <printOptions/>
  <pageMargins left="0.63" right="0.42" top="0.62" bottom="1" header="0.3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B9" sqref="B9"/>
    </sheetView>
  </sheetViews>
  <sheetFormatPr defaultColWidth="8.796875" defaultRowHeight="15"/>
  <cols>
    <col min="1" max="1" width="4.59765625" style="65" customWidth="1"/>
    <col min="2" max="2" width="30.09765625" style="65" customWidth="1"/>
    <col min="3" max="3" width="5.8984375" style="65" customWidth="1"/>
    <col min="4" max="4" width="5" style="65" customWidth="1"/>
    <col min="5" max="6" width="17.09765625" style="142" customWidth="1"/>
    <col min="7" max="7" width="16.3984375" style="142" customWidth="1"/>
    <col min="8" max="8" width="17.69921875" style="142" customWidth="1"/>
    <col min="9" max="16384" width="9" style="65" customWidth="1"/>
  </cols>
  <sheetData>
    <row r="2" spans="1:3" ht="17.25">
      <c r="A2" s="141" t="s">
        <v>124</v>
      </c>
      <c r="B2" s="141"/>
      <c r="C2" s="141"/>
    </row>
    <row r="3" spans="1:2" ht="15.75">
      <c r="A3" s="135" t="s">
        <v>125</v>
      </c>
      <c r="B3" s="135"/>
    </row>
    <row r="5" spans="1:8" ht="17.25">
      <c r="A5" s="143" t="s">
        <v>126</v>
      </c>
      <c r="B5" s="143"/>
      <c r="C5" s="143"/>
      <c r="D5" s="143"/>
      <c r="E5" s="143"/>
      <c r="F5" s="143"/>
      <c r="G5" s="143"/>
      <c r="H5" s="143"/>
    </row>
    <row r="6" spans="1:8" ht="15">
      <c r="A6" s="144" t="s">
        <v>127</v>
      </c>
      <c r="B6" s="144"/>
      <c r="C6" s="144"/>
      <c r="D6" s="144"/>
      <c r="E6" s="144"/>
      <c r="F6" s="144"/>
      <c r="G6" s="144"/>
      <c r="H6" s="144"/>
    </row>
    <row r="8" spans="1:8" ht="15.75">
      <c r="A8" s="145" t="s">
        <v>128</v>
      </c>
      <c r="B8" s="145"/>
      <c r="C8" s="145"/>
      <c r="D8" s="145"/>
      <c r="E8" s="145"/>
      <c r="F8" s="145"/>
      <c r="G8" s="145"/>
      <c r="H8" s="145"/>
    </row>
    <row r="10" spans="1:8" s="148" customFormat="1" ht="15.75">
      <c r="A10" s="146" t="s">
        <v>57</v>
      </c>
      <c r="B10" s="146" t="s">
        <v>129</v>
      </c>
      <c r="C10" s="146" t="s">
        <v>130</v>
      </c>
      <c r="D10" s="146" t="s">
        <v>36</v>
      </c>
      <c r="E10" s="147" t="s">
        <v>131</v>
      </c>
      <c r="F10" s="147"/>
      <c r="G10" s="147" t="s">
        <v>132</v>
      </c>
      <c r="H10" s="147"/>
    </row>
    <row r="11" spans="1:8" s="148" customFormat="1" ht="15.75">
      <c r="A11" s="149"/>
      <c r="B11" s="149"/>
      <c r="C11" s="149"/>
      <c r="D11" s="149"/>
      <c r="E11" s="150" t="s">
        <v>105</v>
      </c>
      <c r="F11" s="150" t="s">
        <v>104</v>
      </c>
      <c r="G11" s="150" t="s">
        <v>133</v>
      </c>
      <c r="H11" s="150" t="s">
        <v>134</v>
      </c>
    </row>
    <row r="12" spans="1:8" ht="15" customHeight="1">
      <c r="A12" s="151">
        <v>1</v>
      </c>
      <c r="B12" s="152" t="s">
        <v>135</v>
      </c>
      <c r="C12" s="153" t="s">
        <v>136</v>
      </c>
      <c r="D12" s="153">
        <v>25</v>
      </c>
      <c r="E12" s="154">
        <v>83527000566</v>
      </c>
      <c r="F12" s="154">
        <v>54935057772</v>
      </c>
      <c r="G12" s="154">
        <v>190033314982</v>
      </c>
      <c r="H12" s="154">
        <v>149621617872</v>
      </c>
    </row>
    <row r="13" spans="1:8" ht="15" customHeight="1">
      <c r="A13" s="155">
        <v>2</v>
      </c>
      <c r="B13" s="156" t="s">
        <v>137</v>
      </c>
      <c r="C13" s="157" t="s">
        <v>138</v>
      </c>
      <c r="D13" s="157">
        <v>26</v>
      </c>
      <c r="E13" s="158">
        <v>844178035</v>
      </c>
      <c r="F13" s="158">
        <v>781131094</v>
      </c>
      <c r="G13" s="158">
        <v>2050405830</v>
      </c>
      <c r="H13" s="158">
        <v>1777086133</v>
      </c>
    </row>
    <row r="14" spans="1:8" ht="30">
      <c r="A14" s="155">
        <v>3</v>
      </c>
      <c r="B14" s="156" t="s">
        <v>139</v>
      </c>
      <c r="C14" s="155">
        <v>10</v>
      </c>
      <c r="D14" s="155"/>
      <c r="E14" s="158">
        <v>82682822531</v>
      </c>
      <c r="F14" s="158">
        <v>54153926678</v>
      </c>
      <c r="G14" s="158">
        <v>187982909152</v>
      </c>
      <c r="H14" s="158">
        <v>147844531739</v>
      </c>
    </row>
    <row r="15" spans="1:8" ht="15" customHeight="1">
      <c r="A15" s="155">
        <v>4</v>
      </c>
      <c r="B15" s="156" t="s">
        <v>140</v>
      </c>
      <c r="C15" s="155">
        <v>11</v>
      </c>
      <c r="D15" s="155">
        <v>27</v>
      </c>
      <c r="E15" s="158">
        <v>70863425602</v>
      </c>
      <c r="F15" s="158">
        <v>45735725170</v>
      </c>
      <c r="G15" s="158">
        <v>159993722612</v>
      </c>
      <c r="H15" s="158">
        <v>125782873586</v>
      </c>
    </row>
    <row r="16" spans="1:8" ht="30">
      <c r="A16" s="155">
        <v>5</v>
      </c>
      <c r="B16" s="156" t="s">
        <v>141</v>
      </c>
      <c r="C16" s="155">
        <v>20</v>
      </c>
      <c r="D16" s="155"/>
      <c r="E16" s="158">
        <v>11819396929</v>
      </c>
      <c r="F16" s="158">
        <v>8418201508</v>
      </c>
      <c r="G16" s="158">
        <v>27989186540</v>
      </c>
      <c r="H16" s="158">
        <v>22061658153</v>
      </c>
    </row>
    <row r="17" spans="1:8" ht="15" customHeight="1">
      <c r="A17" s="155">
        <v>6</v>
      </c>
      <c r="B17" s="156" t="s">
        <v>142</v>
      </c>
      <c r="C17" s="155">
        <v>21</v>
      </c>
      <c r="D17" s="155">
        <v>29</v>
      </c>
      <c r="E17" s="158">
        <v>59684672</v>
      </c>
      <c r="F17" s="158">
        <v>377924951</v>
      </c>
      <c r="G17" s="158">
        <v>459307071</v>
      </c>
      <c r="H17" s="158">
        <v>567499336</v>
      </c>
    </row>
    <row r="18" spans="1:8" ht="15" customHeight="1">
      <c r="A18" s="155">
        <v>7</v>
      </c>
      <c r="B18" s="156" t="s">
        <v>143</v>
      </c>
      <c r="C18" s="155">
        <v>22</v>
      </c>
      <c r="D18" s="155">
        <v>30</v>
      </c>
      <c r="E18" s="158">
        <v>767604346</v>
      </c>
      <c r="F18" s="158">
        <v>671244123</v>
      </c>
      <c r="G18" s="158">
        <v>1244558652</v>
      </c>
      <c r="H18" s="158">
        <v>1376724412</v>
      </c>
    </row>
    <row r="19" spans="1:8" ht="15" customHeight="1">
      <c r="A19" s="155"/>
      <c r="B19" s="159" t="s">
        <v>144</v>
      </c>
      <c r="C19" s="155">
        <v>23</v>
      </c>
      <c r="D19" s="155"/>
      <c r="E19" s="158">
        <v>760083156</v>
      </c>
      <c r="F19" s="158">
        <v>671244123</v>
      </c>
      <c r="G19" s="158">
        <v>1237037462</v>
      </c>
      <c r="H19" s="158">
        <v>1376724412</v>
      </c>
    </row>
    <row r="20" spans="1:8" ht="15" customHeight="1">
      <c r="A20" s="155">
        <v>8</v>
      </c>
      <c r="B20" s="156" t="s">
        <v>145</v>
      </c>
      <c r="C20" s="155">
        <v>24</v>
      </c>
      <c r="D20" s="155"/>
      <c r="E20" s="158">
        <v>4670332841</v>
      </c>
      <c r="F20" s="158">
        <v>4293192841</v>
      </c>
      <c r="G20" s="158">
        <v>10677235105</v>
      </c>
      <c r="H20" s="158">
        <v>9464676988</v>
      </c>
    </row>
    <row r="21" spans="1:8" ht="15" customHeight="1">
      <c r="A21" s="155">
        <v>9</v>
      </c>
      <c r="B21" s="156" t="s">
        <v>146</v>
      </c>
      <c r="C21" s="155">
        <v>25</v>
      </c>
      <c r="D21" s="155"/>
      <c r="E21" s="158">
        <v>5290163718</v>
      </c>
      <c r="F21" s="158">
        <v>2665920232</v>
      </c>
      <c r="G21" s="158">
        <v>9875253568</v>
      </c>
      <c r="H21" s="158">
        <v>6223275279</v>
      </c>
    </row>
    <row r="22" spans="1:8" ht="15">
      <c r="A22" s="155">
        <v>10</v>
      </c>
      <c r="B22" s="156" t="s">
        <v>147</v>
      </c>
      <c r="C22" s="155">
        <v>30</v>
      </c>
      <c r="D22" s="155"/>
      <c r="E22" s="158">
        <v>1150980696</v>
      </c>
      <c r="F22" s="158">
        <v>1165769263</v>
      </c>
      <c r="G22" s="158">
        <v>6651446286</v>
      </c>
      <c r="H22" s="158">
        <v>5564480810</v>
      </c>
    </row>
    <row r="23" spans="1:8" ht="15" customHeight="1">
      <c r="A23" s="155"/>
      <c r="B23" s="156" t="s">
        <v>148</v>
      </c>
      <c r="C23" s="155"/>
      <c r="D23" s="155"/>
      <c r="E23" s="158"/>
      <c r="F23" s="158"/>
      <c r="G23" s="158"/>
      <c r="H23" s="158"/>
    </row>
    <row r="24" spans="1:8" ht="15" customHeight="1">
      <c r="A24" s="155">
        <v>11</v>
      </c>
      <c r="B24" s="156" t="s">
        <v>149</v>
      </c>
      <c r="C24" s="160">
        <v>31</v>
      </c>
      <c r="D24" s="160"/>
      <c r="E24" s="158">
        <v>1119270136</v>
      </c>
      <c r="F24" s="158">
        <v>761376386</v>
      </c>
      <c r="G24" s="158">
        <v>1952028974</v>
      </c>
      <c r="H24" s="158">
        <v>1135145447</v>
      </c>
    </row>
    <row r="25" spans="1:8" ht="15" customHeight="1">
      <c r="A25" s="155">
        <v>12</v>
      </c>
      <c r="B25" s="156" t="s">
        <v>150</v>
      </c>
      <c r="C25" s="160">
        <v>32</v>
      </c>
      <c r="D25" s="160"/>
      <c r="E25" s="158">
        <v>403616695</v>
      </c>
      <c r="F25" s="158">
        <v>454965014</v>
      </c>
      <c r="G25" s="158">
        <v>889797305</v>
      </c>
      <c r="H25" s="158">
        <v>649049149</v>
      </c>
    </row>
    <row r="26" spans="1:8" ht="15" customHeight="1">
      <c r="A26" s="155">
        <v>13</v>
      </c>
      <c r="B26" s="156" t="s">
        <v>151</v>
      </c>
      <c r="C26" s="155">
        <v>40</v>
      </c>
      <c r="D26" s="155"/>
      <c r="E26" s="158">
        <v>715653441</v>
      </c>
      <c r="F26" s="158">
        <v>306411372</v>
      </c>
      <c r="G26" s="158">
        <v>1062231669</v>
      </c>
      <c r="H26" s="158">
        <v>486096298</v>
      </c>
    </row>
    <row r="27" spans="1:8" ht="30">
      <c r="A27" s="155">
        <v>14</v>
      </c>
      <c r="B27" s="156" t="s">
        <v>152</v>
      </c>
      <c r="C27" s="155">
        <v>50</v>
      </c>
      <c r="D27" s="155"/>
      <c r="E27" s="158">
        <v>1866634137</v>
      </c>
      <c r="F27" s="158">
        <v>1472180635</v>
      </c>
      <c r="G27" s="158">
        <v>7713677955</v>
      </c>
      <c r="H27" s="158">
        <v>6050577108</v>
      </c>
    </row>
    <row r="28" spans="1:8" s="89" customFormat="1" ht="15" customHeight="1">
      <c r="A28" s="160">
        <v>15</v>
      </c>
      <c r="B28" s="159" t="s">
        <v>153</v>
      </c>
      <c r="C28" s="160">
        <v>51</v>
      </c>
      <c r="D28" s="160">
        <v>31</v>
      </c>
      <c r="E28" s="161">
        <v>261328779</v>
      </c>
      <c r="F28" s="161">
        <v>206105289</v>
      </c>
      <c r="G28" s="161">
        <v>1079914914</v>
      </c>
      <c r="H28" s="161">
        <v>847080795</v>
      </c>
    </row>
    <row r="29" spans="1:8" ht="15" customHeight="1">
      <c r="A29" s="155">
        <v>16</v>
      </c>
      <c r="B29" s="156" t="s">
        <v>154</v>
      </c>
      <c r="C29" s="155">
        <v>60</v>
      </c>
      <c r="D29" s="155"/>
      <c r="E29" s="158">
        <v>1605305358</v>
      </c>
      <c r="F29" s="158">
        <v>1266075346</v>
      </c>
      <c r="G29" s="158">
        <v>6633763041</v>
      </c>
      <c r="H29" s="158">
        <v>5203496313</v>
      </c>
    </row>
    <row r="30" spans="1:8" ht="15">
      <c r="A30" s="69">
        <v>17</v>
      </c>
      <c r="B30" s="40" t="s">
        <v>155</v>
      </c>
      <c r="C30" s="69">
        <v>70</v>
      </c>
      <c r="D30" s="40"/>
      <c r="E30" s="162"/>
      <c r="F30" s="162"/>
      <c r="G30" s="162">
        <f>G29/54750000000*10000</f>
        <v>1211.6462175342465</v>
      </c>
      <c r="H30" s="162">
        <f>H29/36500000000*10000</f>
        <v>1425.615428219178</v>
      </c>
    </row>
  </sheetData>
  <mergeCells count="11">
    <mergeCell ref="A8:H8"/>
    <mergeCell ref="A10:A11"/>
    <mergeCell ref="B10:B11"/>
    <mergeCell ref="C10:C11"/>
    <mergeCell ref="D10:D11"/>
    <mergeCell ref="E10:F10"/>
    <mergeCell ref="G10:H10"/>
    <mergeCell ref="A2:C2"/>
    <mergeCell ref="A3:B3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B18" sqref="B18"/>
    </sheetView>
  </sheetViews>
  <sheetFormatPr defaultColWidth="8.796875" defaultRowHeight="15"/>
  <cols>
    <col min="1" max="1" width="3.19921875" style="165" customWidth="1"/>
    <col min="2" max="2" width="45.3984375" style="165" customWidth="1"/>
    <col min="3" max="3" width="4.59765625" style="165" customWidth="1"/>
    <col min="4" max="4" width="14.5" style="215" hidden="1" customWidth="1"/>
    <col min="5" max="6" width="14" style="165" hidden="1" customWidth="1"/>
    <col min="7" max="8" width="16.3984375" style="165" customWidth="1"/>
    <col min="9" max="16384" width="9" style="165" customWidth="1"/>
  </cols>
  <sheetData>
    <row r="1" spans="1:8" ht="15.75" customHeight="1">
      <c r="A1" s="163" t="s">
        <v>156</v>
      </c>
      <c r="B1" s="163"/>
      <c r="C1" s="164"/>
      <c r="D1" s="164"/>
      <c r="E1" s="164"/>
      <c r="F1" s="164"/>
      <c r="G1" s="164"/>
      <c r="H1" s="164"/>
    </row>
    <row r="2" spans="1:4" ht="14.25">
      <c r="A2" s="166" t="s">
        <v>157</v>
      </c>
      <c r="B2" s="166"/>
      <c r="C2" s="167"/>
      <c r="D2" s="168"/>
    </row>
    <row r="3" spans="1:4" ht="14.25">
      <c r="A3" s="169"/>
      <c r="B3" s="169"/>
      <c r="C3" s="167"/>
      <c r="D3" s="168"/>
    </row>
    <row r="4" spans="1:8" ht="17.25" customHeight="1">
      <c r="A4" s="170" t="s">
        <v>158</v>
      </c>
      <c r="B4" s="170"/>
      <c r="C4" s="170"/>
      <c r="D4" s="170"/>
      <c r="E4" s="170"/>
      <c r="F4" s="170"/>
      <c r="G4" s="170"/>
      <c r="H4" s="170"/>
    </row>
    <row r="5" spans="1:8" ht="15" customHeight="1">
      <c r="A5" s="171" t="s">
        <v>127</v>
      </c>
      <c r="B5" s="171"/>
      <c r="C5" s="171"/>
      <c r="D5" s="171"/>
      <c r="E5" s="171"/>
      <c r="F5" s="171"/>
      <c r="G5" s="171"/>
      <c r="H5" s="171"/>
    </row>
    <row r="6" spans="1:4" ht="11.25" customHeight="1">
      <c r="A6" s="172"/>
      <c r="B6" s="172"/>
      <c r="C6" s="172"/>
      <c r="D6" s="173" t="s">
        <v>159</v>
      </c>
    </row>
    <row r="7" spans="1:8" ht="19.5" customHeight="1">
      <c r="A7" s="174" t="s">
        <v>129</v>
      </c>
      <c r="B7" s="174"/>
      <c r="C7" s="175" t="s">
        <v>17</v>
      </c>
      <c r="D7" s="176" t="s">
        <v>160</v>
      </c>
      <c r="E7" s="175" t="s">
        <v>161</v>
      </c>
      <c r="F7" s="175" t="s">
        <v>162</v>
      </c>
      <c r="G7" s="175" t="s">
        <v>105</v>
      </c>
      <c r="H7" s="175" t="s">
        <v>104</v>
      </c>
    </row>
    <row r="8" spans="1:8" s="182" customFormat="1" ht="18" customHeight="1">
      <c r="A8" s="177" t="s">
        <v>163</v>
      </c>
      <c r="B8" s="178" t="s">
        <v>164</v>
      </c>
      <c r="C8" s="179"/>
      <c r="D8" s="180"/>
      <c r="E8" s="181"/>
      <c r="F8" s="181"/>
      <c r="G8" s="181"/>
      <c r="H8" s="181"/>
    </row>
    <row r="9" spans="1:8" ht="18" customHeight="1">
      <c r="A9" s="183">
        <v>1</v>
      </c>
      <c r="B9" s="184" t="s">
        <v>165</v>
      </c>
      <c r="C9" s="185" t="s">
        <v>136</v>
      </c>
      <c r="D9" s="186">
        <v>22948741203</v>
      </c>
      <c r="E9" s="187">
        <v>405646</v>
      </c>
      <c r="F9" s="187">
        <v>2218505</v>
      </c>
      <c r="G9" s="187">
        <v>7713677955</v>
      </c>
      <c r="H9" s="187">
        <v>5974766475</v>
      </c>
    </row>
    <row r="10" spans="1:8" ht="18" customHeight="1">
      <c r="A10" s="188">
        <v>2</v>
      </c>
      <c r="B10" s="189" t="s">
        <v>166</v>
      </c>
      <c r="C10" s="190"/>
      <c r="D10" s="191"/>
      <c r="E10" s="192"/>
      <c r="F10" s="192"/>
      <c r="G10" s="192">
        <f>SUM(D10:F10)</f>
        <v>0</v>
      </c>
      <c r="H10" s="192"/>
    </row>
    <row r="11" spans="1:8" ht="18" customHeight="1">
      <c r="A11" s="193" t="s">
        <v>60</v>
      </c>
      <c r="B11" s="194" t="s">
        <v>167</v>
      </c>
      <c r="C11" s="190" t="s">
        <v>168</v>
      </c>
      <c r="D11" s="191">
        <v>13197520172</v>
      </c>
      <c r="E11" s="192">
        <v>13140600</v>
      </c>
      <c r="F11" s="192"/>
      <c r="G11" s="192">
        <v>9300311604</v>
      </c>
      <c r="H11" s="192">
        <v>7333525321</v>
      </c>
    </row>
    <row r="12" spans="1:8" ht="18" customHeight="1" hidden="1">
      <c r="A12" s="193" t="s">
        <v>60</v>
      </c>
      <c r="B12" s="194" t="s">
        <v>169</v>
      </c>
      <c r="C12" s="190" t="s">
        <v>138</v>
      </c>
      <c r="D12" s="191"/>
      <c r="E12" s="192"/>
      <c r="F12" s="192"/>
      <c r="G12" s="192">
        <f>SUM(D12:F12)</f>
        <v>0</v>
      </c>
      <c r="H12" s="192"/>
    </row>
    <row r="13" spans="1:8" ht="18" customHeight="1">
      <c r="A13" s="193" t="s">
        <v>60</v>
      </c>
      <c r="B13" s="194" t="s">
        <v>170</v>
      </c>
      <c r="C13" s="190" t="s">
        <v>171</v>
      </c>
      <c r="D13" s="191">
        <v>36125690</v>
      </c>
      <c r="E13" s="192"/>
      <c r="F13" s="192"/>
      <c r="G13" s="192"/>
      <c r="H13" s="192">
        <v>413100</v>
      </c>
    </row>
    <row r="14" spans="1:8" ht="18" customHeight="1">
      <c r="A14" s="193" t="s">
        <v>60</v>
      </c>
      <c r="B14" s="194" t="s">
        <v>172</v>
      </c>
      <c r="C14" s="190" t="s">
        <v>173</v>
      </c>
      <c r="D14" s="191">
        <f>-(29090908+1091003510)</f>
        <v>-1120094418</v>
      </c>
      <c r="E14" s="192">
        <v>-18523982</v>
      </c>
      <c r="F14" s="192">
        <v>-13304522</v>
      </c>
      <c r="G14" s="192">
        <v>-473587276</v>
      </c>
      <c r="H14" s="192">
        <v>-558085011</v>
      </c>
    </row>
    <row r="15" spans="1:8" ht="18" customHeight="1">
      <c r="A15" s="193" t="s">
        <v>60</v>
      </c>
      <c r="B15" s="194" t="s">
        <v>174</v>
      </c>
      <c r="C15" s="190" t="s">
        <v>175</v>
      </c>
      <c r="D15" s="191">
        <v>2608180322</v>
      </c>
      <c r="E15" s="192"/>
      <c r="F15" s="192"/>
      <c r="G15" s="192">
        <v>1237037462</v>
      </c>
      <c r="H15" s="192">
        <v>1376724412</v>
      </c>
    </row>
    <row r="16" spans="1:8" ht="18" customHeight="1">
      <c r="A16" s="195">
        <v>3</v>
      </c>
      <c r="B16" s="196" t="s">
        <v>176</v>
      </c>
      <c r="C16" s="197" t="s">
        <v>177</v>
      </c>
      <c r="D16" s="198">
        <f>SUM(D9:D15)</f>
        <v>37670472969</v>
      </c>
      <c r="E16" s="198">
        <f>SUM(E9:E15)</f>
        <v>-4977736</v>
      </c>
      <c r="F16" s="198">
        <f>SUM(F9:F15)</f>
        <v>-11086017</v>
      </c>
      <c r="G16" s="198">
        <f>SUM(G9:G15)</f>
        <v>17777439745</v>
      </c>
      <c r="H16" s="198">
        <f>SUM(H9:H15)</f>
        <v>14127344297</v>
      </c>
    </row>
    <row r="17" spans="1:8" ht="18" customHeight="1">
      <c r="A17" s="193" t="s">
        <v>60</v>
      </c>
      <c r="B17" s="194" t="s">
        <v>178</v>
      </c>
      <c r="C17" s="190" t="s">
        <v>179</v>
      </c>
      <c r="D17" s="191">
        <f>10098838408</f>
        <v>10098838408</v>
      </c>
      <c r="E17" s="192">
        <v>109275941</v>
      </c>
      <c r="F17" s="192">
        <v>-508756052</v>
      </c>
      <c r="G17" s="192">
        <v>-2755861280</v>
      </c>
      <c r="H17" s="192">
        <v>14801468080</v>
      </c>
    </row>
    <row r="18" spans="1:8" ht="18" customHeight="1">
      <c r="A18" s="193" t="s">
        <v>60</v>
      </c>
      <c r="B18" s="194" t="s">
        <v>180</v>
      </c>
      <c r="C18" s="190" t="s">
        <v>181</v>
      </c>
      <c r="D18" s="191">
        <f>7591781061+1182512331</f>
        <v>8774293392</v>
      </c>
      <c r="E18" s="192">
        <v>-381022371</v>
      </c>
      <c r="F18" s="192">
        <v>1420574698</v>
      </c>
      <c r="G18" s="192">
        <v>-6601584980</v>
      </c>
      <c r="H18" s="192">
        <v>7891061059</v>
      </c>
    </row>
    <row r="19" spans="1:8" s="204" customFormat="1" ht="28.5">
      <c r="A19" s="199" t="s">
        <v>60</v>
      </c>
      <c r="B19" s="200" t="s">
        <v>182</v>
      </c>
      <c r="C19" s="201" t="s">
        <v>183</v>
      </c>
      <c r="D19" s="202">
        <f>-2116980837</f>
        <v>-2116980837</v>
      </c>
      <c r="E19" s="203">
        <v>179828686</v>
      </c>
      <c r="F19" s="203">
        <v>-194612147</v>
      </c>
      <c r="G19" s="203">
        <v>-11526124479</v>
      </c>
      <c r="H19" s="203">
        <v>-21048583805</v>
      </c>
    </row>
    <row r="20" spans="1:8" ht="18" customHeight="1">
      <c r="A20" s="193" t="s">
        <v>60</v>
      </c>
      <c r="B20" s="194" t="s">
        <v>184</v>
      </c>
      <c r="C20" s="190" t="s">
        <v>185</v>
      </c>
      <c r="D20" s="191">
        <v>155493178</v>
      </c>
      <c r="E20" s="192"/>
      <c r="F20" s="192">
        <v>-1250000</v>
      </c>
      <c r="G20" s="192">
        <v>192430700</v>
      </c>
      <c r="H20" s="192">
        <v>245190490</v>
      </c>
    </row>
    <row r="21" spans="1:8" ht="18" customHeight="1">
      <c r="A21" s="193" t="s">
        <v>60</v>
      </c>
      <c r="B21" s="194" t="s">
        <v>186</v>
      </c>
      <c r="C21" s="190" t="s">
        <v>187</v>
      </c>
      <c r="D21" s="191">
        <v>-2590729759</v>
      </c>
      <c r="E21" s="192"/>
      <c r="F21" s="192"/>
      <c r="G21" s="192">
        <v>-1585193016</v>
      </c>
      <c r="H21" s="192">
        <v>-1438878852</v>
      </c>
    </row>
    <row r="22" spans="1:8" ht="18" customHeight="1">
      <c r="A22" s="193" t="s">
        <v>60</v>
      </c>
      <c r="B22" s="194" t="s">
        <v>188</v>
      </c>
      <c r="C22" s="190" t="s">
        <v>189</v>
      </c>
      <c r="D22" s="191">
        <v>-3147587470</v>
      </c>
      <c r="E22" s="192"/>
      <c r="F22" s="192"/>
      <c r="G22" s="192">
        <v>-3007419740</v>
      </c>
      <c r="H22" s="192">
        <v>-4347878712</v>
      </c>
    </row>
    <row r="23" spans="1:8" ht="18" customHeight="1">
      <c r="A23" s="193" t="s">
        <v>60</v>
      </c>
      <c r="B23" s="205" t="s">
        <v>190</v>
      </c>
      <c r="C23" s="190" t="s">
        <v>191</v>
      </c>
      <c r="D23" s="191">
        <v>101307300</v>
      </c>
      <c r="E23" s="192"/>
      <c r="F23" s="192"/>
      <c r="G23" s="192">
        <v>3031010000</v>
      </c>
      <c r="H23" s="192">
        <v>22825000</v>
      </c>
    </row>
    <row r="24" spans="1:8" ht="18" customHeight="1">
      <c r="A24" s="193" t="s">
        <v>60</v>
      </c>
      <c r="B24" s="205" t="s">
        <v>192</v>
      </c>
      <c r="C24" s="190" t="s">
        <v>193</v>
      </c>
      <c r="D24" s="191">
        <f>-1354259743-6231200-123310665</f>
        <v>-1483801608</v>
      </c>
      <c r="E24" s="192"/>
      <c r="F24" s="192"/>
      <c r="G24" s="192">
        <v>-3891592688</v>
      </c>
      <c r="H24" s="192">
        <v>-556914000</v>
      </c>
    </row>
    <row r="25" spans="1:8" s="182" customFormat="1" ht="18" customHeight="1">
      <c r="A25" s="206" t="s">
        <v>194</v>
      </c>
      <c r="B25" s="207"/>
      <c r="C25" s="208">
        <v>20</v>
      </c>
      <c r="D25" s="198">
        <f>SUM(D16:D24)</f>
        <v>47461305573</v>
      </c>
      <c r="E25" s="209">
        <f>SUM(E16:E24)</f>
        <v>-96895480</v>
      </c>
      <c r="F25" s="209">
        <f>SUM(F16:F24)</f>
        <v>704870482</v>
      </c>
      <c r="G25" s="198">
        <f>SUM(G16:G24)</f>
        <v>-8366895738</v>
      </c>
      <c r="H25" s="209">
        <f>SUM(H16:H24)</f>
        <v>9695633557</v>
      </c>
    </row>
    <row r="26" spans="1:8" s="182" customFormat="1" ht="18" customHeight="1">
      <c r="A26" s="210" t="s">
        <v>195</v>
      </c>
      <c r="B26" s="211" t="s">
        <v>196</v>
      </c>
      <c r="C26" s="208"/>
      <c r="D26" s="198"/>
      <c r="E26" s="212"/>
      <c r="F26" s="212"/>
      <c r="G26" s="192">
        <f>SUM(D26:F26)</f>
        <v>0</v>
      </c>
      <c r="H26" s="192"/>
    </row>
    <row r="27" spans="1:8" ht="18" customHeight="1">
      <c r="A27" s="213">
        <v>1</v>
      </c>
      <c r="B27" s="205" t="s">
        <v>197</v>
      </c>
      <c r="C27" s="214">
        <v>21</v>
      </c>
      <c r="D27" s="191">
        <f>-51333914397+28068000</f>
        <v>-51305846397</v>
      </c>
      <c r="E27" s="192">
        <v>-28600000</v>
      </c>
      <c r="F27" s="192"/>
      <c r="G27" s="192">
        <v>-2084452863</v>
      </c>
      <c r="H27" s="192">
        <v>-4154494176</v>
      </c>
    </row>
    <row r="28" spans="1:8" ht="18" customHeight="1">
      <c r="A28" s="213">
        <v>2</v>
      </c>
      <c r="B28" s="205" t="s">
        <v>198</v>
      </c>
      <c r="C28" s="214">
        <v>22</v>
      </c>
      <c r="D28" s="191">
        <v>29090908</v>
      </c>
      <c r="E28" s="192"/>
      <c r="F28" s="192"/>
      <c r="G28" s="192">
        <v>67386294</v>
      </c>
      <c r="H28" s="192"/>
    </row>
    <row r="29" spans="1:8" ht="18" customHeight="1">
      <c r="A29" s="213">
        <v>3</v>
      </c>
      <c r="B29" s="205" t="s">
        <v>199</v>
      </c>
      <c r="C29" s="214">
        <v>23</v>
      </c>
      <c r="D29" s="215">
        <v>-38250000000</v>
      </c>
      <c r="E29" s="192"/>
      <c r="F29" s="192"/>
      <c r="G29" s="192">
        <v>-15000000000</v>
      </c>
      <c r="H29" s="192">
        <v>-20000000000</v>
      </c>
    </row>
    <row r="30" spans="1:8" ht="18" customHeight="1">
      <c r="A30" s="213">
        <v>4</v>
      </c>
      <c r="B30" s="205" t="s">
        <v>200</v>
      </c>
      <c r="C30" s="214">
        <v>24</v>
      </c>
      <c r="D30" s="191">
        <v>38250000000</v>
      </c>
      <c r="E30" s="192"/>
      <c r="F30" s="192"/>
      <c r="G30" s="192">
        <v>15000000000</v>
      </c>
      <c r="H30" s="192">
        <v>10000000000</v>
      </c>
    </row>
    <row r="31" spans="1:8" ht="18" customHeight="1" hidden="1">
      <c r="A31" s="213">
        <v>5</v>
      </c>
      <c r="B31" s="205" t="s">
        <v>201</v>
      </c>
      <c r="C31" s="214">
        <v>25</v>
      </c>
      <c r="D31" s="191"/>
      <c r="E31" s="192"/>
      <c r="F31" s="192"/>
      <c r="G31" s="192">
        <f>SUM(D31:F31)</f>
        <v>0</v>
      </c>
      <c r="H31" s="192"/>
    </row>
    <row r="32" spans="1:8" ht="18" customHeight="1" hidden="1">
      <c r="A32" s="213">
        <v>6</v>
      </c>
      <c r="B32" s="205" t="s">
        <v>202</v>
      </c>
      <c r="C32" s="214">
        <v>26</v>
      </c>
      <c r="D32" s="191"/>
      <c r="E32" s="192"/>
      <c r="F32" s="192"/>
      <c r="G32" s="192">
        <f>SUM(D32:F32)</f>
        <v>0</v>
      </c>
      <c r="H32" s="192"/>
    </row>
    <row r="33" spans="1:8" ht="18" customHeight="1">
      <c r="A33" s="213">
        <v>7</v>
      </c>
      <c r="B33" s="205" t="s">
        <v>203</v>
      </c>
      <c r="C33" s="214">
        <v>27</v>
      </c>
      <c r="D33" s="191">
        <f>1091003510</f>
        <v>1091003510</v>
      </c>
      <c r="E33" s="192">
        <v>18523982</v>
      </c>
      <c r="F33" s="192">
        <v>13304522</v>
      </c>
      <c r="G33" s="192">
        <v>379068808</v>
      </c>
      <c r="H33" s="192">
        <v>550082211</v>
      </c>
    </row>
    <row r="34" spans="1:8" s="182" customFormat="1" ht="18" customHeight="1">
      <c r="A34" s="216" t="s">
        <v>204</v>
      </c>
      <c r="B34" s="217"/>
      <c r="C34" s="208">
        <v>30</v>
      </c>
      <c r="D34" s="198">
        <f>SUM(D27:D33)</f>
        <v>-50185751979</v>
      </c>
      <c r="E34" s="209">
        <f>SUM(E27:E33)</f>
        <v>-10076018</v>
      </c>
      <c r="F34" s="209">
        <f>SUM(F27:F33)</f>
        <v>13304522</v>
      </c>
      <c r="G34" s="212">
        <f>SUM(G27:G33)</f>
        <v>-1637997761</v>
      </c>
      <c r="H34" s="212">
        <f>SUM(H27:H33)</f>
        <v>-13604411965</v>
      </c>
    </row>
    <row r="35" spans="1:8" s="182" customFormat="1" ht="18" customHeight="1">
      <c r="A35" s="210" t="s">
        <v>205</v>
      </c>
      <c r="B35" s="211" t="s">
        <v>206</v>
      </c>
      <c r="C35" s="208"/>
      <c r="D35" s="198"/>
      <c r="E35" s="212"/>
      <c r="F35" s="212"/>
      <c r="G35" s="192">
        <f>SUM(D35:F35)</f>
        <v>0</v>
      </c>
      <c r="H35" s="192"/>
    </row>
    <row r="36" spans="1:8" ht="18" customHeight="1">
      <c r="A36" s="213">
        <v>1</v>
      </c>
      <c r="B36" s="205" t="s">
        <v>207</v>
      </c>
      <c r="C36" s="214">
        <v>31</v>
      </c>
      <c r="D36" s="191">
        <v>18250000000</v>
      </c>
      <c r="E36" s="192"/>
      <c r="F36" s="192"/>
      <c r="G36" s="192"/>
      <c r="H36" s="192"/>
    </row>
    <row r="37" spans="1:8" ht="28.5" hidden="1">
      <c r="A37" s="218">
        <v>2</v>
      </c>
      <c r="B37" s="219" t="s">
        <v>208</v>
      </c>
      <c r="C37" s="220">
        <v>32</v>
      </c>
      <c r="D37" s="191"/>
      <c r="E37" s="192"/>
      <c r="F37" s="192"/>
      <c r="G37" s="192">
        <f>SUM(D37:F37)</f>
        <v>0</v>
      </c>
      <c r="H37" s="192"/>
    </row>
    <row r="38" spans="1:8" ht="18" customHeight="1">
      <c r="A38" s="213">
        <v>3</v>
      </c>
      <c r="B38" s="205" t="s">
        <v>209</v>
      </c>
      <c r="C38" s="214">
        <v>33</v>
      </c>
      <c r="D38" s="191">
        <f>17716700000+10385862821</f>
        <v>28102562821</v>
      </c>
      <c r="E38" s="192"/>
      <c r="F38" s="192"/>
      <c r="G38" s="192">
        <v>21004742983</v>
      </c>
      <c r="H38" s="192">
        <v>9986100000</v>
      </c>
    </row>
    <row r="39" spans="1:8" ht="18" customHeight="1">
      <c r="A39" s="213">
        <v>4</v>
      </c>
      <c r="B39" s="205" t="s">
        <v>210</v>
      </c>
      <c r="C39" s="214">
        <v>34</v>
      </c>
      <c r="D39" s="191">
        <f>-23940500000-143000000-8266648291</f>
        <v>-32350148291</v>
      </c>
      <c r="E39" s="192"/>
      <c r="F39" s="192"/>
      <c r="G39" s="192">
        <v>-18165978722</v>
      </c>
      <c r="H39" s="192">
        <v>-16115181333</v>
      </c>
    </row>
    <row r="40" spans="1:8" ht="18" customHeight="1" hidden="1">
      <c r="A40" s="213">
        <v>5</v>
      </c>
      <c r="B40" s="205" t="s">
        <v>211</v>
      </c>
      <c r="C40" s="214">
        <v>35</v>
      </c>
      <c r="D40" s="191"/>
      <c r="E40" s="192"/>
      <c r="F40" s="192"/>
      <c r="G40" s="192">
        <f>SUM(D40:F40)</f>
        <v>0</v>
      </c>
      <c r="H40" s="192"/>
    </row>
    <row r="41" spans="1:8" ht="18" customHeight="1">
      <c r="A41" s="213">
        <v>6</v>
      </c>
      <c r="B41" s="205" t="s">
        <v>212</v>
      </c>
      <c r="C41" s="214">
        <v>36</v>
      </c>
      <c r="D41" s="191">
        <v>-5475000000</v>
      </c>
      <c r="E41" s="192"/>
      <c r="F41" s="192"/>
      <c r="G41" s="192">
        <v>-3621712500</v>
      </c>
      <c r="H41" s="192">
        <v>-2682750000</v>
      </c>
    </row>
    <row r="42" spans="1:8" s="182" customFormat="1" ht="18" customHeight="1">
      <c r="A42" s="206" t="s">
        <v>206</v>
      </c>
      <c r="B42" s="207"/>
      <c r="C42" s="208">
        <v>40</v>
      </c>
      <c r="D42" s="198">
        <f>SUM(D36:D41)</f>
        <v>8527414530</v>
      </c>
      <c r="E42" s="209">
        <f>SUM(E36:E41)</f>
        <v>0</v>
      </c>
      <c r="F42" s="209">
        <f>SUM(F36:F41)</f>
        <v>0</v>
      </c>
      <c r="G42" s="212">
        <f>SUM(G36:G41)</f>
        <v>-782948239</v>
      </c>
      <c r="H42" s="212">
        <f>SUM(H36:H41)</f>
        <v>-8811831333</v>
      </c>
    </row>
    <row r="43" spans="1:8" s="182" customFormat="1" ht="18" customHeight="1">
      <c r="A43" s="206" t="s">
        <v>213</v>
      </c>
      <c r="B43" s="207"/>
      <c r="C43" s="208">
        <v>50</v>
      </c>
      <c r="D43" s="198">
        <f>D42+D34+D25</f>
        <v>5802968124</v>
      </c>
      <c r="E43" s="209">
        <f>E42+E34+E25</f>
        <v>-106971498</v>
      </c>
      <c r="F43" s="209">
        <f>F42+F34+F25</f>
        <v>718175004</v>
      </c>
      <c r="G43" s="212">
        <f>G25+G34+G42</f>
        <v>-10787841738</v>
      </c>
      <c r="H43" s="212">
        <f>H25+H34+H42</f>
        <v>-12720609741</v>
      </c>
    </row>
    <row r="44" spans="1:8" s="182" customFormat="1" ht="18" customHeight="1">
      <c r="A44" s="206" t="s">
        <v>214</v>
      </c>
      <c r="B44" s="207"/>
      <c r="C44" s="208">
        <v>60</v>
      </c>
      <c r="D44" s="198">
        <v>18932912878</v>
      </c>
      <c r="E44" s="209">
        <v>498747367</v>
      </c>
      <c r="F44" s="209">
        <v>182381648</v>
      </c>
      <c r="G44" s="212">
        <v>25992087833</v>
      </c>
      <c r="H44" s="212">
        <v>20779328931</v>
      </c>
    </row>
    <row r="45" spans="1:8" ht="18" customHeight="1">
      <c r="A45" s="221" t="s">
        <v>215</v>
      </c>
      <c r="B45" s="222"/>
      <c r="C45" s="214">
        <v>61</v>
      </c>
      <c r="D45" s="191">
        <v>-36125690</v>
      </c>
      <c r="E45" s="209"/>
      <c r="F45" s="209"/>
      <c r="G45" s="192"/>
      <c r="H45" s="192"/>
    </row>
    <row r="46" spans="1:8" s="182" customFormat="1" ht="18" customHeight="1">
      <c r="A46" s="223" t="s">
        <v>216</v>
      </c>
      <c r="B46" s="224"/>
      <c r="C46" s="225">
        <v>70</v>
      </c>
      <c r="D46" s="226">
        <f>SUM(D43:D45)</f>
        <v>24699755312</v>
      </c>
      <c r="E46" s="227">
        <f>SUM(E43:E45)</f>
        <v>391775869</v>
      </c>
      <c r="F46" s="227">
        <f>SUM(F43:F45)</f>
        <v>900556652</v>
      </c>
      <c r="G46" s="228">
        <f>SUM(G43:G45)</f>
        <v>15204246095</v>
      </c>
      <c r="H46" s="228">
        <f>SUM(H43:H45)</f>
        <v>8058719190</v>
      </c>
    </row>
    <row r="47" spans="1:8" s="182" customFormat="1" ht="18" customHeight="1">
      <c r="A47" s="229"/>
      <c r="B47" s="229" t="s">
        <v>217</v>
      </c>
      <c r="C47" s="230"/>
      <c r="D47" s="231">
        <v>24699755312</v>
      </c>
      <c r="E47" s="232"/>
      <c r="F47" s="232"/>
      <c r="G47" s="233"/>
      <c r="H47" s="233"/>
    </row>
    <row r="48" spans="1:8" s="182" customFormat="1" ht="15">
      <c r="A48" s="234" t="s">
        <v>218</v>
      </c>
      <c r="B48" s="234"/>
      <c r="C48" s="234"/>
      <c r="D48" s="234"/>
      <c r="E48" s="234"/>
      <c r="F48" s="234"/>
      <c r="G48" s="234"/>
      <c r="H48" s="234"/>
    </row>
    <row r="49" spans="1:8" s="236" customFormat="1" ht="15">
      <c r="A49" s="235" t="s">
        <v>219</v>
      </c>
      <c r="B49" s="235"/>
      <c r="C49" s="235"/>
      <c r="D49" s="235"/>
      <c r="E49" s="235"/>
      <c r="F49" s="235"/>
      <c r="G49" s="235"/>
      <c r="H49" s="235"/>
    </row>
  </sheetData>
  <mergeCells count="13">
    <mergeCell ref="A49:H49"/>
    <mergeCell ref="A44:B44"/>
    <mergeCell ref="A45:B45"/>
    <mergeCell ref="A46:B46"/>
    <mergeCell ref="A48:H48"/>
    <mergeCell ref="A25:B25"/>
    <mergeCell ref="A34:B34"/>
    <mergeCell ref="A42:B42"/>
    <mergeCell ref="A43:B43"/>
    <mergeCell ref="A2:B2"/>
    <mergeCell ref="A4:H4"/>
    <mergeCell ref="A5:H5"/>
    <mergeCell ref="A7:B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 s="28"/>
    </row>
    <row r="4" spans="1:3" ht="15">
      <c r="A4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 s="28"/>
      <c r="C1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P&amp;C</cp:lastModifiedBy>
  <cp:lastPrinted>2008-07-17T04:14:58Z</cp:lastPrinted>
  <dcterms:created xsi:type="dcterms:W3CDTF">2001-05-10T06:29:53Z</dcterms:created>
  <dcterms:modified xsi:type="dcterms:W3CDTF">2008-07-19T04:40:28Z</dcterms:modified>
  <cp:category/>
  <cp:version/>
  <cp:contentType/>
  <cp:contentStatus/>
</cp:coreProperties>
</file>